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À-(D)\3.QUẢN LÝ KHÁCH HÀNG\QUỸ\ETF VINACAPITAL VN100\NAV ETF VN100\"/>
    </mc:Choice>
  </mc:AlternateContent>
  <bookViews>
    <workbookView xWindow="0" yWindow="0" windowWidth="28800" windowHeight="12180" activeTab="2"/>
  </bookViews>
  <sheets>
    <sheet name="Tong quat" sheetId="1" r:id="rId1"/>
    <sheet name="QuyDinhGia_HangNgay" sheetId="2" r:id="rId2"/>
    <sheet name="DangHD_06182" sheetId="3" r:id="rId3"/>
    <sheet name="PhanHoiNHGS_06282" sheetId="4" r:id="rId4"/>
    <sheet name="SheetHidden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5" l="1"/>
  <c r="A80" i="5"/>
  <c r="A79" i="5"/>
  <c r="A77" i="5"/>
  <c r="A69" i="5"/>
  <c r="A61" i="5"/>
  <c r="A53" i="5"/>
  <c r="A45" i="5"/>
  <c r="A37" i="5"/>
  <c r="A29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2" i="5"/>
  <c r="A1" i="5"/>
  <c r="A78" i="5"/>
  <c r="A76" i="5"/>
  <c r="A75" i="5"/>
  <c r="A74" i="5"/>
  <c r="A73" i="5"/>
  <c r="A72" i="5"/>
  <c r="A71" i="5"/>
  <c r="A70" i="5"/>
  <c r="A68" i="5"/>
  <c r="A67" i="5"/>
  <c r="A66" i="5"/>
  <c r="A65" i="5"/>
  <c r="A64" i="5"/>
  <c r="A63" i="5"/>
  <c r="A62" i="5"/>
  <c r="A60" i="5"/>
  <c r="A59" i="5"/>
  <c r="A58" i="5"/>
  <c r="A57" i="5"/>
  <c r="A56" i="5"/>
  <c r="A55" i="5"/>
  <c r="A54" i="5"/>
  <c r="A52" i="5"/>
  <c r="A51" i="5"/>
  <c r="A50" i="5"/>
  <c r="A49" i="5"/>
  <c r="A48" i="5"/>
  <c r="A47" i="5"/>
  <c r="A46" i="5"/>
  <c r="A44" i="5"/>
  <c r="A43" i="5"/>
  <c r="A42" i="5"/>
  <c r="A41" i="5"/>
  <c r="A40" i="5"/>
  <c r="A39" i="5"/>
  <c r="A38" i="5"/>
  <c r="A36" i="5"/>
  <c r="A35" i="5"/>
  <c r="A34" i="5"/>
  <c r="A33" i="5"/>
  <c r="A32" i="5"/>
  <c r="A31" i="5"/>
  <c r="A30" i="5"/>
  <c r="A28" i="5"/>
  <c r="A27" i="5"/>
  <c r="A26" i="5"/>
  <c r="A25" i="5"/>
  <c r="A24" i="5"/>
  <c r="A23" i="5"/>
  <c r="A22" i="5"/>
  <c r="A8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<sst xmlns="http://schemas.openxmlformats.org/spreadsheetml/2006/main" count="229" uniqueCount="129">
  <si>
    <t>BÁO CÁO THAY ĐỔI GIÁ TRỊ TÀI SẢN RÒNG QUỸ ETF</t>
  </si>
  <si>
    <t>Kỳ báo cáo</t>
  </si>
  <si>
    <t xml:space="preserve"> </t>
  </si>
  <si>
    <t>Từ ngày:</t>
  </si>
  <si>
    <t>Tới ngày:</t>
  </si>
  <si>
    <t>Tên Công ty quản lý quỹ: Công ty cổ phần quản lý quỹ VinaCapital</t>
  </si>
  <si>
    <t>Tên Ngân hàng giám sát: Ngân hàng TMCP Đầu tư và Phát triển Việt Nam - Chi nhánh Nam Kỳ Khởi Nghĩa</t>
  </si>
  <si>
    <t>Tên quỹ đầu tư chứng khoán: QUỸ ETF VINACAPITAL VN100</t>
  </si>
  <si>
    <t>Tên quỹ đầu tư chứng khoán/công ty đầu tư chứng khoán:</t>
  </si>
  <si>
    <t/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</si>
  <si>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</si>
  <si>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</si>
  <si>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</si>
  <si>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</si>
  <si>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</si>
  <si>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</si>
  <si>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</si>
  <si>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</si>
  <si>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</si>
  <si>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</si>
  <si>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DangHD_06182</t>
  </si>
  <si>
    <t>3</t>
  </si>
  <si>
    <t>Phản hồi của Ngân hàng giám sát</t>
  </si>
  <si>
    <t>PhanHoiNHGS_06282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</si>
  <si>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</si>
  <si>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</si>
  <si>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</si>
  <si>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</si>
  <si>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</t>
  </si>
  <si>
    <t>(Tổng) Giám đốc</t>
  </si>
  <si>
    <t>ngân hàng giám sát</t>
  </si>
  <si>
    <t>công ty quản lý quỹ</t>
  </si>
  <si>
    <t>(Ký, ghi rõ họ tên và đóng dấu)</t>
  </si>
  <si>
    <t>Ngân hàng TMCP Đầu tư và Phát triển VN - CN Nam Kỳ Khởi Nghĩa</t>
  </si>
  <si>
    <t>Công ty Cổ phần Quản lý Quỹ VinaCapital</t>
  </si>
  <si>
    <t>Lê Thị Hồng Thái</t>
  </si>
  <si>
    <t>Phó Giám đốc Chi nhánh</t>
  </si>
  <si>
    <t>Giám Đốc Chiến Lược</t>
  </si>
  <si>
    <t xml:space="preserve">Theo thư Ủy quyền hiệu lực ngày 10/10/2022 được ký bởi Ông Brook Colin Taylor - Người đại diện theo pháp luật của Công ty cổ phần Quản lý Quỹ VinaCapital.
</t>
  </si>
  <si>
    <t>Chỉ tiêu</t>
  </si>
  <si>
    <t>Kỳ trước</t>
  </si>
  <si>
    <t>Giá trị tài sản ròng</t>
  </si>
  <si>
    <t>1.1</t>
  </si>
  <si>
    <t>Của quỹ</t>
  </si>
  <si>
    <t>1.2</t>
  </si>
  <si>
    <t>Của một lô chứng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</si>
  <si>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</si>
  <si>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</si>
  <si>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</si>
  <si>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</si>
  <si>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</si>
  <si>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</si>
  <si>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</si>
  <si>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</si>
  <si>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</si>
  <si>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CHỈ TIÊU</t>
  </si>
  <si>
    <t>MÃ CHỈ TIÊU</t>
  </si>
  <si>
    <t>KỲ BÁO CÁO</t>
  </si>
  <si>
    <t>KỲ TRƯỚC</t>
  </si>
  <si>
    <t>A</t>
  </si>
  <si>
    <t>2100</t>
  </si>
  <si>
    <t>A.1</t>
  </si>
  <si>
    <t>Giá trị đầu kỳ</t>
  </si>
  <si>
    <t>2101</t>
  </si>
  <si>
    <t>của quỹ/công ty đầu tư chứng khoán</t>
  </si>
  <si>
    <t>2102</t>
  </si>
  <si>
    <t>của một lô chứng chỉ quỹ ETF</t>
  </si>
  <si>
    <t>2102.1</t>
  </si>
  <si>
    <t>của một chứng chỉ quỹ/cổ phiếu</t>
  </si>
  <si>
    <t>2103</t>
  </si>
  <si>
    <t>A.2</t>
  </si>
  <si>
    <t>Giá trị cuối kỳ</t>
  </si>
  <si>
    <t>2104</t>
  </si>
  <si>
    <t>2105</t>
  </si>
  <si>
    <t>2105.1</t>
  </si>
  <si>
    <t>2106</t>
  </si>
  <si>
    <t>A.3</t>
  </si>
  <si>
    <t>Thay đổi giá trị tài sản ròng trong kỳ, trong đó</t>
  </si>
  <si>
    <t>2107</t>
  </si>
  <si>
    <t>Thay đổi do các hoạt động liên quan đến đầu tư của quỹ/công ty đầu tư chứng khoán trong kỳ</t>
  </si>
  <si>
    <t>2108</t>
  </si>
  <si>
    <t>Thay đổi do mua lại, phát hành thêm CCQ trong kỳ</t>
  </si>
  <si>
    <t>2124</t>
  </si>
  <si>
    <t>Thay đổi do việc phân phối thu nhập của quỹ/công ty đầu tư chứng khoán cho các nhà đầu tư trong kỳ</t>
  </si>
  <si>
    <t>2109</t>
  </si>
  <si>
    <t>A4</t>
  </si>
  <si>
    <t>Thay đổi giá trị tài sản ròng trên một chứng chỉ quỹ/cổ phiếu so với kỳ trước</t>
  </si>
  <si>
    <t>2125</t>
  </si>
  <si>
    <t>A5</t>
  </si>
  <si>
    <t>Giá trị tài sản ròng cao nhất/thấp nhất trong vòng 52 tuần gần nhất</t>
  </si>
  <si>
    <t>2110</t>
  </si>
  <si>
    <t>Giá trị cao nhất</t>
  </si>
  <si>
    <t>2111</t>
  </si>
  <si>
    <t>Giá trị thấp nhất</t>
  </si>
  <si>
    <t>2112</t>
  </si>
  <si>
    <t>A6</t>
  </si>
  <si>
    <t>2126</t>
  </si>
  <si>
    <t>2127</t>
  </si>
  <si>
    <t>2128</t>
  </si>
  <si>
    <t>2129</t>
  </si>
  <si>
    <t>B</t>
  </si>
  <si>
    <t>Giá trị thị trường (giá đóng cửa cuối phiên giao dịch trong ngày báo cáo) của một chứng chỉ quỹ/một cổ phiếu công ty đầu tư chứng khoán (áp dụng đối với quỹ/công ty đầu tư chứng khoán niêm yết)</t>
  </si>
  <si>
    <t>2114</t>
  </si>
  <si>
    <t>B1</t>
  </si>
  <si>
    <t>2115</t>
  </si>
  <si>
    <t>B2</t>
  </si>
  <si>
    <t>2116</t>
  </si>
  <si>
    <t>B3</t>
  </si>
  <si>
    <t>Thay đổi giá trị thị trường trong kỳ so với kỳ trước</t>
  </si>
  <si>
    <t>2117</t>
  </si>
  <si>
    <t>B4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</si>
  <si>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</si>
  <si>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>2118</t>
  </si>
  <si>
    <t>Chênh lệch tuyệt đối *</t>
  </si>
  <si>
    <t>2119</t>
  </si>
  <si>
    <t>Chênh lệch tương đối (mức độ chiết khấu (-)/thặng dư (+))**</t>
  </si>
  <si>
    <t>2120</t>
  </si>
  <si>
    <t>B5</t>
  </si>
  <si>
    <t>Giá trị thị trường cao nhất/thấp nhất trong vòng 52 tuần gần nhất</t>
  </si>
  <si>
    <t>2121</t>
  </si>
  <si>
    <t>2122</t>
  </si>
  <si>
    <t>2123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</si>
  <si>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</si>
  <si>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</si>
  <si>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</si>
  <si>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</si>
  <si>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Từ ngày 21 tháng 11 năm 2024 tới ngày 21 tháng 11 năm 2024</t>
  </si>
  <si>
    <t>Ngày lập báo cáo: 22/11/2024</t>
  </si>
  <si>
    <t>Lê Đoàn Nhật Quang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</si>
</sst>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u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justify"/>
    </xf>
    <xf numFmtId="0" fontId="5" fillId="0" borderId="1" xfId="0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43" fontId="3" fillId="0" borderId="1" xfId="1" applyFont="1" applyBorder="1" applyAlignment="1">
      <alignment horizontal="left"/>
    </xf>
    <xf numFmtId="0" fontId="0" fillId="0" borderId="0" xfId="0" applyAlignment="1"/>
    <xf numFmtId="164" fontId="3" fillId="0" borderId="2" xfId="1" applyNumberFormat="1" applyFont="1" applyFill="1" applyBorder="1" applyAlignment="1">
      <alignment horizontal="left"/>
    </xf>
    <xf numFmtId="43" fontId="3" fillId="0" borderId="2" xfId="1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0" fontId="3" fillId="0" borderId="2" xfId="2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5"/>
  <sheetViews>
    <sheetView workbookViewId="0">
      <selection sqref="A1:D1048576"/>
    </sheetView>
  </sheetViews>
  <sheetFormatPr defaultRowHeight="12.75" x14ac:dyDescent="0.2"/>
  <cols>
    <col min="1" max="1" width="6.85546875" customWidth="1"/>
    <col min="2" max="2" width="7.42578125" customWidth="1"/>
    <col min="3" max="3" width="81.140625" customWidth="1"/>
    <col min="4" max="4" width="37" customWidth="1"/>
  </cols>
  <sheetData>
    <row r="1" spans="1:4" ht="25.15" customHeight="1" x14ac:dyDescent="0.2">
      <c r="A1" s="26" t="s">
        <v>0</v>
      </c>
      <c r="B1" s="26"/>
      <c r="C1" s="26"/>
      <c r="D1" s="26"/>
    </row>
    <row r="2" spans="1:4" ht="15" customHeight="1" x14ac:dyDescent="0.25">
      <c r="A2" s="3"/>
      <c r="B2" s="3"/>
      <c r="C2" s="1" t="s">
        <v>1</v>
      </c>
      <c r="D2" s="3" t="s">
        <v>126</v>
      </c>
    </row>
    <row r="3" spans="1:4" ht="15" customHeight="1" x14ac:dyDescent="0.25">
      <c r="A3" s="3" t="s">
        <v>2</v>
      </c>
      <c r="B3" s="3" t="s">
        <v>2</v>
      </c>
      <c r="C3" s="1" t="s">
        <v>3</v>
      </c>
      <c r="D3" s="2">
        <v>45617</v>
      </c>
    </row>
    <row r="4" spans="1:4" ht="15" customHeight="1" x14ac:dyDescent="0.25">
      <c r="A4" s="3" t="s">
        <v>2</v>
      </c>
      <c r="B4" s="3" t="s">
        <v>2</v>
      </c>
      <c r="C4" s="1" t="s">
        <v>4</v>
      </c>
      <c r="D4" s="2">
        <v>45617</v>
      </c>
    </row>
    <row r="5" spans="1:4" ht="15" customHeight="1" x14ac:dyDescent="0.25">
      <c r="A5" s="3" t="s">
        <v>2</v>
      </c>
      <c r="B5" s="3" t="s">
        <v>2</v>
      </c>
      <c r="C5" s="3" t="s">
        <v>2</v>
      </c>
      <c r="D5" s="3" t="s">
        <v>2</v>
      </c>
    </row>
    <row r="6" spans="1:4" ht="15" customHeight="1" x14ac:dyDescent="0.25">
      <c r="A6" s="27" t="s">
        <v>5</v>
      </c>
      <c r="B6" s="27"/>
      <c r="C6" s="27"/>
      <c r="D6" s="3"/>
    </row>
    <row r="7" spans="1:4" ht="15" customHeight="1" x14ac:dyDescent="0.25">
      <c r="A7" s="27" t="s">
        <v>6</v>
      </c>
      <c r="B7" s="27"/>
      <c r="C7" s="27"/>
      <c r="D7" s="3"/>
    </row>
    <row r="8" spans="1:4" ht="15" customHeight="1" x14ac:dyDescent="0.25">
      <c r="A8" s="27" t="s">
        <v>7</v>
      </c>
      <c r="B8" s="27" t="s">
        <v>8</v>
      </c>
      <c r="C8" s="27" t="s">
        <v>8</v>
      </c>
      <c r="D8" s="3"/>
    </row>
    <row r="9" spans="1:4" ht="15" customHeight="1" x14ac:dyDescent="0.25">
      <c r="A9" s="27" t="s">
        <v>127</v>
      </c>
      <c r="B9" s="27" t="s">
        <v>9</v>
      </c>
      <c r="C9" s="27" t="s">
        <v>9</v>
      </c>
      <c r="D9" s="3" t="s">
        <v>2</v>
      </c>
    </row>
    <row r="10" spans="1:4" ht="15" customHeight="1" x14ac:dyDescent="0.25">
      <c r="A10" s="3" t="s">
        <v>2</v>
      </c>
      <c r="B10" s="3" t="s">
        <v>2</v>
      </c>
      <c r="C10" s="3" t="s">
        <v>2</v>
      </c>
      <c r="D10" s="4" t="s">
        <v>10</v>
      </c>
    </row>
    <row r="11" spans="1:4" ht="15" customHeight="1" x14ac:dyDescent="0.25">
      <c r="A11" s="3" t="s">
        <v>2</v>
      </c>
      <c r="B11" s="3" t="s">
        <v>2</v>
      </c>
      <c r="C11" s="3" t="s">
        <v>2</v>
      </c>
      <c r="D11" s="3" t="s">
        <v>11</v>
      </c>
    </row>
    <row r="12" spans="1:4" ht="15" customHeight="1" x14ac:dyDescent="0.25">
      <c r="A12" s="3" t="s">
        <v>2</v>
      </c>
      <c r="B12" s="3" t="s">
        <v>2</v>
      </c>
      <c r="C12" s="3" t="s">
        <v>2</v>
      </c>
      <c r="D12" s="3" t="s">
        <v>2</v>
      </c>
    </row>
    <row r="13" spans="1:4" ht="15" customHeight="1" x14ac:dyDescent="0.25">
      <c r="A13" s="3" t="s">
        <v>2</v>
      </c>
      <c r="B13" s="5" t="s">
        <v>12</v>
      </c>
      <c r="C13" s="5" t="s">
        <v>13</v>
      </c>
      <c r="D13" s="5" t="s">
        <v>14</v>
      </c>
    </row>
    <row r="14" spans="1:4" ht="15" customHeight="1" x14ac:dyDescent="0.25">
      <c r="A14" s="3" t="s">
        <v>2</v>
      </c>
      <c r="B14" s="6" t="s">
        <v>15</v>
      </c>
      <c r="C14" s="7" t="s">
        <v>16</v>
      </c>
      <c r="D14" s="7" t="s">
        <v>17</v>
      </c>
    </row>
    <row r="15" spans="1:4" ht="15" customHeight="1" x14ac:dyDescent="0.25">
      <c r="A15" s="3" t="s">
        <v>2</v>
      </c>
      <c r="B15" s="6" t="s">
        <v>18</v>
      </c>
      <c r="C15" s="7" t="s">
        <v>19</v>
      </c>
      <c r="D15" s="7" t="s">
        <v>20</v>
      </c>
    </row>
    <row r="16" spans="1:4" ht="15" customHeight="1" x14ac:dyDescent="0.25">
      <c r="A16" s="3" t="s">
        <v>2</v>
      </c>
      <c r="B16" s="6" t="s">
        <v>21</v>
      </c>
      <c r="C16" s="7" t="s">
        <v>22</v>
      </c>
      <c r="D16" s="7" t="s">
        <v>23</v>
      </c>
    </row>
    <row r="17" spans="1:5" ht="15" customHeight="1" x14ac:dyDescent="0.25">
      <c r="A17" s="3" t="s">
        <v>2</v>
      </c>
      <c r="B17" s="3" t="s">
        <v>2</v>
      </c>
      <c r="C17" s="3"/>
      <c r="D17" s="3"/>
    </row>
    <row r="18" spans="1:5" ht="15" customHeight="1" x14ac:dyDescent="0.25">
      <c r="A18" s="3" t="s">
        <v>2</v>
      </c>
      <c r="B18" s="8" t="s">
        <v>24</v>
      </c>
      <c r="C18" s="3" t="s">
        <v>25</v>
      </c>
      <c r="D18" s="3" t="s">
        <v>2</v>
      </c>
    </row>
    <row r="19" spans="1:5" ht="15" customHeight="1" x14ac:dyDescent="0.25">
      <c r="A19" s="3" t="s">
        <v>2</v>
      </c>
      <c r="B19" s="3" t="s">
        <v>2</v>
      </c>
      <c r="C19" s="3" t="s">
        <v>26</v>
      </c>
      <c r="D19" s="3"/>
    </row>
    <row r="20" spans="1:5" ht="15" customHeight="1" x14ac:dyDescent="0.25">
      <c r="A20" s="3" t="s">
        <v>2</v>
      </c>
      <c r="B20" s="3" t="s">
        <v>2</v>
      </c>
      <c r="C20" s="3" t="s">
        <v>27</v>
      </c>
      <c r="D20" s="3" t="s">
        <v>2</v>
      </c>
    </row>
    <row r="21" spans="1:5" ht="15" customHeight="1" x14ac:dyDescent="0.25">
      <c r="A21" s="3" t="s">
        <v>2</v>
      </c>
      <c r="B21" s="3" t="s">
        <v>2</v>
      </c>
      <c r="C21" s="3" t="s">
        <v>2</v>
      </c>
      <c r="D21" s="3" t="s">
        <v>2</v>
      </c>
    </row>
    <row r="22" spans="1:5" ht="15" customHeight="1" x14ac:dyDescent="0.25">
      <c r="A22" s="3" t="s">
        <v>2</v>
      </c>
      <c r="B22" s="3" t="s">
        <v>2</v>
      </c>
      <c r="C22" s="3" t="s">
        <v>2</v>
      </c>
      <c r="D22" s="3" t="s">
        <v>2</v>
      </c>
    </row>
    <row r="23" spans="1:5" ht="15" customHeight="1" x14ac:dyDescent="0.25">
      <c r="A23" s="3" t="s">
        <v>2</v>
      </c>
      <c r="B23" s="3" t="s">
        <v>2</v>
      </c>
      <c r="C23" s="3" t="s">
        <v>2</v>
      </c>
      <c r="D23" s="3" t="s">
        <v>2</v>
      </c>
    </row>
    <row r="24" spans="1:5" ht="15" customHeight="1" x14ac:dyDescent="0.25">
      <c r="A24" s="3" t="s">
        <v>2</v>
      </c>
      <c r="B24" s="24" t="s">
        <v>28</v>
      </c>
      <c r="C24" s="24"/>
      <c r="D24" s="9" t="s">
        <v>29</v>
      </c>
    </row>
    <row r="25" spans="1:5" ht="15" customHeight="1" x14ac:dyDescent="0.25">
      <c r="A25" s="3" t="s">
        <v>2</v>
      </c>
      <c r="B25" s="24" t="s">
        <v>30</v>
      </c>
      <c r="C25" s="24"/>
      <c r="D25" s="9" t="s">
        <v>31</v>
      </c>
    </row>
    <row r="26" spans="1:5" ht="15" customHeight="1" x14ac:dyDescent="0.25">
      <c r="A26" s="3" t="s">
        <v>2</v>
      </c>
      <c r="B26" s="25" t="s">
        <v>32</v>
      </c>
      <c r="C26" s="25"/>
      <c r="D26" s="10" t="s">
        <v>32</v>
      </c>
    </row>
    <row r="27" spans="1:5" ht="15" customHeight="1" x14ac:dyDescent="0.25">
      <c r="A27" s="3" t="s">
        <v>2</v>
      </c>
      <c r="B27" s="3" t="s">
        <v>2</v>
      </c>
      <c r="C27" s="3" t="s">
        <v>2</v>
      </c>
      <c r="D27" s="3" t="s">
        <v>2</v>
      </c>
    </row>
    <row r="32" spans="1:5" ht="14.25" x14ac:dyDescent="0.2">
      <c r="C32" s="11" t="s">
        <v>33</v>
      </c>
      <c r="D32" s="11" t="s">
        <v>34</v>
      </c>
      <c r="E32" s="11"/>
    </row>
    <row r="33" spans="3:5" ht="14.25" x14ac:dyDescent="0.2">
      <c r="C33" s="11" t="s">
        <v>128</v>
      </c>
      <c r="D33" s="11" t="s">
        <v>35</v>
      </c>
      <c r="E33" s="11"/>
    </row>
    <row r="34" spans="3:5" ht="14.25" x14ac:dyDescent="0.2">
      <c r="C34" s="12" t="s">
        <v>36</v>
      </c>
      <c r="D34" s="11" t="s">
        <v>37</v>
      </c>
      <c r="E34" s="11"/>
    </row>
    <row r="35" spans="3:5" ht="90" x14ac:dyDescent="0.25">
      <c r="D35" s="13" t="s">
        <v>38</v>
      </c>
      <c r="E35" s="11"/>
    </row>
  </sheetData>
  <mergeCells count="8">
    <mergeCell ref="B25:C25"/>
    <mergeCell ref="B26:C26"/>
    <mergeCell ref="A1:D1"/>
    <mergeCell ref="A6:C6"/>
    <mergeCell ref="A7:C7"/>
    <mergeCell ref="A8:C8"/>
    <mergeCell ref="A9:C9"/>
    <mergeCell ref="B24:C24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sqref="A1:D1048576"/>
    </sheetView>
  </sheetViews>
  <sheetFormatPr defaultRowHeight="12.75" x14ac:dyDescent="0.2"/>
  <cols>
    <col min="1" max="1" width="6.85546875" customWidth="1"/>
    <col min="2" max="2" width="52.140625" customWidth="1"/>
    <col min="3" max="4" width="21.85546875" customWidth="1"/>
  </cols>
  <sheetData>
    <row r="1" spans="1:4" ht="15" customHeight="1" x14ac:dyDescent="0.2">
      <c r="A1" s="14" t="s">
        <v>12</v>
      </c>
      <c r="B1" s="14" t="s">
        <v>39</v>
      </c>
      <c r="C1" s="14" t="s">
        <v>1</v>
      </c>
      <c r="D1" s="14" t="s">
        <v>40</v>
      </c>
    </row>
    <row r="2" spans="1:4" ht="15" customHeight="1" x14ac:dyDescent="0.25">
      <c r="A2" s="15" t="s">
        <v>15</v>
      </c>
      <c r="B2" s="15" t="s">
        <v>41</v>
      </c>
      <c r="C2" s="15"/>
      <c r="D2" s="15"/>
    </row>
    <row r="3" spans="1:4" ht="15" customHeight="1" x14ac:dyDescent="0.25">
      <c r="A3" s="7" t="s">
        <v>42</v>
      </c>
      <c r="B3" s="7" t="s">
        <v>43</v>
      </c>
      <c r="C3" s="16">
        <v>503652554354</v>
      </c>
      <c r="D3" s="16">
        <v>498145763221</v>
      </c>
    </row>
    <row r="4" spans="1:4" ht="15" customHeight="1" x14ac:dyDescent="0.25">
      <c r="A4" s="7" t="s">
        <v>44</v>
      </c>
      <c r="B4" s="7" t="s">
        <v>45</v>
      </c>
      <c r="C4" s="16">
        <v>1718950697</v>
      </c>
      <c r="D4" s="16">
        <v>1700156188</v>
      </c>
    </row>
    <row r="5" spans="1:4" ht="15" customHeight="1" x14ac:dyDescent="0.25">
      <c r="A5" s="7" t="s">
        <v>46</v>
      </c>
      <c r="B5" s="7" t="s">
        <v>47</v>
      </c>
      <c r="C5" s="17">
        <v>17189.5</v>
      </c>
      <c r="D5" s="17">
        <v>17001.560000000001</v>
      </c>
    </row>
    <row r="6" spans="1:4" ht="15" customHeight="1" x14ac:dyDescent="0.25">
      <c r="A6" s="15" t="s">
        <v>18</v>
      </c>
      <c r="B6" s="15" t="s">
        <v>48</v>
      </c>
      <c r="C6" s="17"/>
      <c r="D6" s="17"/>
    </row>
    <row r="7" spans="1:4" ht="15" customHeight="1" x14ac:dyDescent="0.25">
      <c r="A7" s="7" t="s">
        <v>49</v>
      </c>
      <c r="B7" s="7" t="s">
        <v>50</v>
      </c>
      <c r="C7" s="17"/>
      <c r="D7" s="17"/>
    </row>
    <row r="8" spans="1:4" ht="15" customHeight="1" x14ac:dyDescent="0.25">
      <c r="A8" s="7" t="s">
        <v>51</v>
      </c>
      <c r="B8" s="7" t="s">
        <v>52</v>
      </c>
      <c r="C8" s="17"/>
      <c r="D8" s="17"/>
    </row>
    <row r="9" spans="1:4" ht="15" customHeight="1" x14ac:dyDescent="0.25">
      <c r="A9" s="7" t="s">
        <v>53</v>
      </c>
      <c r="B9" s="7" t="s">
        <v>54</v>
      </c>
      <c r="C9" s="17"/>
      <c r="D9" s="17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4"/>
  <sheetViews>
    <sheetView tabSelected="1" workbookViewId="0">
      <selection sqref="A1:F1048576"/>
    </sheetView>
  </sheetViews>
  <sheetFormatPr defaultRowHeight="12.75" x14ac:dyDescent="0.2"/>
  <cols>
    <col min="1" max="1" width="6.85546875" style="18" customWidth="1"/>
    <col min="2" max="2" width="77.42578125" style="18" customWidth="1"/>
    <col min="3" max="3" width="11.7109375" style="18" customWidth="1"/>
    <col min="4" max="4" width="25.85546875" style="18" customWidth="1"/>
    <col min="5" max="5" width="28.7109375" style="18" customWidth="1"/>
    <col min="6" max="16384" width="9.140625" style="18"/>
  </cols>
  <sheetData>
    <row r="1" spans="1:5" ht="31.5" x14ac:dyDescent="0.2">
      <c r="A1" s="14" t="s">
        <v>12</v>
      </c>
      <c r="B1" s="14" t="s">
        <v>55</v>
      </c>
      <c r="C1" s="14" t="s">
        <v>56</v>
      </c>
      <c r="D1" s="14" t="s">
        <v>57</v>
      </c>
      <c r="E1" s="14" t="s">
        <v>58</v>
      </c>
    </row>
    <row r="2" spans="1:5" ht="15.75" x14ac:dyDescent="0.25">
      <c r="A2" s="15" t="s">
        <v>59</v>
      </c>
      <c r="B2" s="15" t="s">
        <v>41</v>
      </c>
      <c r="C2" s="15" t="s">
        <v>60</v>
      </c>
      <c r="D2" s="15" t="s">
        <v>2</v>
      </c>
      <c r="E2" s="15" t="s">
        <v>2</v>
      </c>
    </row>
    <row r="3" spans="1:5" ht="15.75" x14ac:dyDescent="0.25">
      <c r="A3" s="15" t="s">
        <v>61</v>
      </c>
      <c r="B3" s="15" t="s">
        <v>62</v>
      </c>
      <c r="C3" s="15" t="s">
        <v>63</v>
      </c>
      <c r="D3" s="15" t="s">
        <v>2</v>
      </c>
      <c r="E3" s="15" t="s">
        <v>2</v>
      </c>
    </row>
    <row r="4" spans="1:5" ht="15.75" x14ac:dyDescent="0.25">
      <c r="A4" s="7" t="s">
        <v>2</v>
      </c>
      <c r="B4" s="7" t="s">
        <v>64</v>
      </c>
      <c r="C4" s="7" t="s">
        <v>65</v>
      </c>
      <c r="D4" s="19"/>
      <c r="E4" s="19"/>
    </row>
    <row r="5" spans="1:5" ht="15.75" x14ac:dyDescent="0.25">
      <c r="A5" s="7" t="s">
        <v>2</v>
      </c>
      <c r="B5" s="7" t="s">
        <v>66</v>
      </c>
      <c r="C5" s="7" t="s">
        <v>67</v>
      </c>
      <c r="D5" s="19"/>
      <c r="E5" s="19"/>
    </row>
    <row r="6" spans="1:5" ht="15.75" x14ac:dyDescent="0.25">
      <c r="A6" s="7" t="s">
        <v>2</v>
      </c>
      <c r="B6" s="7" t="s">
        <v>68</v>
      </c>
      <c r="C6" s="7" t="s">
        <v>69</v>
      </c>
      <c r="D6" s="20"/>
      <c r="E6" s="20"/>
    </row>
    <row r="7" spans="1:5" ht="15.75" x14ac:dyDescent="0.25">
      <c r="A7" s="15" t="s">
        <v>70</v>
      </c>
      <c r="B7" s="15" t="s">
        <v>71</v>
      </c>
      <c r="C7" s="15" t="s">
        <v>72</v>
      </c>
      <c r="D7" s="19"/>
      <c r="E7" s="19"/>
    </row>
    <row r="8" spans="1:5" ht="15.75" x14ac:dyDescent="0.25">
      <c r="A8" s="7" t="s">
        <v>2</v>
      </c>
      <c r="B8" s="7" t="s">
        <v>64</v>
      </c>
      <c r="C8" s="7" t="s">
        <v>73</v>
      </c>
      <c r="D8" s="19"/>
      <c r="E8" s="19"/>
    </row>
    <row r="9" spans="1:5" ht="15.75" x14ac:dyDescent="0.25">
      <c r="A9" s="7" t="s">
        <v>2</v>
      </c>
      <c r="B9" s="7" t="s">
        <v>66</v>
      </c>
      <c r="C9" s="7" t="s">
        <v>74</v>
      </c>
      <c r="D9" s="19"/>
      <c r="E9" s="19"/>
    </row>
    <row r="10" spans="1:5" ht="15.75" x14ac:dyDescent="0.25">
      <c r="A10" s="7" t="s">
        <v>2</v>
      </c>
      <c r="B10" s="7" t="s">
        <v>68</v>
      </c>
      <c r="C10" s="7" t="s">
        <v>75</v>
      </c>
      <c r="D10" s="20"/>
      <c r="E10" s="20"/>
    </row>
    <row r="11" spans="1:5" ht="15.75" x14ac:dyDescent="0.25">
      <c r="A11" s="15" t="s">
        <v>76</v>
      </c>
      <c r="B11" s="15" t="s">
        <v>77</v>
      </c>
      <c r="C11" s="15" t="s">
        <v>78</v>
      </c>
      <c r="D11" s="19"/>
      <c r="E11" s="19"/>
    </row>
    <row r="12" spans="1:5" ht="31.5" x14ac:dyDescent="0.25">
      <c r="A12" s="7" t="s">
        <v>2</v>
      </c>
      <c r="B12" s="21" t="s">
        <v>79</v>
      </c>
      <c r="C12" s="7" t="s">
        <v>80</v>
      </c>
      <c r="D12" s="19"/>
      <c r="E12" s="19"/>
    </row>
    <row r="13" spans="1:5" ht="15.75" x14ac:dyDescent="0.25">
      <c r="A13" s="7"/>
      <c r="B13" s="21" t="s">
        <v>81</v>
      </c>
      <c r="C13" s="7" t="s">
        <v>82</v>
      </c>
      <c r="D13" s="19"/>
      <c r="E13" s="19"/>
    </row>
    <row r="14" spans="1:5" ht="31.5" x14ac:dyDescent="0.25">
      <c r="A14" s="7" t="s">
        <v>2</v>
      </c>
      <c r="B14" s="21" t="s">
        <v>83</v>
      </c>
      <c r="C14" s="7" t="s">
        <v>84</v>
      </c>
      <c r="D14" s="19"/>
      <c r="E14" s="19"/>
    </row>
    <row r="15" spans="1:5" ht="15.75" x14ac:dyDescent="0.25">
      <c r="A15" s="15" t="s">
        <v>85</v>
      </c>
      <c r="B15" s="15" t="s">
        <v>86</v>
      </c>
      <c r="C15" s="15" t="s">
        <v>87</v>
      </c>
      <c r="D15" s="20"/>
      <c r="E15" s="20"/>
    </row>
    <row r="16" spans="1:5" ht="15.75" x14ac:dyDescent="0.25">
      <c r="A16" s="15" t="s">
        <v>88</v>
      </c>
      <c r="B16" s="15" t="s">
        <v>89</v>
      </c>
      <c r="C16" s="15" t="s">
        <v>90</v>
      </c>
      <c r="D16" s="19"/>
      <c r="E16" s="19"/>
    </row>
    <row r="17" spans="1:5" ht="15.75" x14ac:dyDescent="0.25">
      <c r="A17" s="7" t="s">
        <v>2</v>
      </c>
      <c r="B17" s="7" t="s">
        <v>91</v>
      </c>
      <c r="C17" s="7" t="s">
        <v>92</v>
      </c>
      <c r="D17" s="19"/>
      <c r="E17" s="19"/>
    </row>
    <row r="18" spans="1:5" ht="15.75" x14ac:dyDescent="0.25">
      <c r="A18" s="7" t="s">
        <v>2</v>
      </c>
      <c r="B18" s="7" t="s">
        <v>93</v>
      </c>
      <c r="C18" s="7" t="s">
        <v>94</v>
      </c>
      <c r="D18" s="19"/>
      <c r="E18" s="19"/>
    </row>
    <row r="19" spans="1:5" ht="15.75" x14ac:dyDescent="0.25">
      <c r="A19" s="15" t="s">
        <v>95</v>
      </c>
      <c r="B19" s="15" t="s">
        <v>48</v>
      </c>
      <c r="C19" s="15" t="s">
        <v>96</v>
      </c>
      <c r="D19" s="19"/>
      <c r="E19" s="19"/>
    </row>
    <row r="20" spans="1:5" ht="15.75" x14ac:dyDescent="0.25">
      <c r="A20" s="7"/>
      <c r="B20" s="7" t="s">
        <v>50</v>
      </c>
      <c r="C20" s="7" t="s">
        <v>97</v>
      </c>
      <c r="D20" s="19"/>
      <c r="E20" s="19"/>
    </row>
    <row r="21" spans="1:5" ht="15.75" x14ac:dyDescent="0.25">
      <c r="A21" s="7"/>
      <c r="B21" s="7" t="s">
        <v>52</v>
      </c>
      <c r="C21" s="7" t="s">
        <v>98</v>
      </c>
      <c r="D21" s="19"/>
      <c r="E21" s="19"/>
    </row>
    <row r="22" spans="1:5" ht="15.75" x14ac:dyDescent="0.25">
      <c r="A22" s="7"/>
      <c r="B22" s="7" t="s">
        <v>54</v>
      </c>
      <c r="C22" s="7" t="s">
        <v>99</v>
      </c>
      <c r="D22" s="19"/>
      <c r="E22" s="19"/>
    </row>
    <row r="23" spans="1:5" ht="47.25" x14ac:dyDescent="0.25">
      <c r="A23" s="15" t="s">
        <v>100</v>
      </c>
      <c r="B23" s="22" t="s">
        <v>101</v>
      </c>
      <c r="C23" s="15" t="s">
        <v>102</v>
      </c>
      <c r="D23" s="19"/>
      <c r="E23" s="19"/>
    </row>
    <row r="24" spans="1:5" ht="15.75" x14ac:dyDescent="0.25">
      <c r="A24" s="15" t="s">
        <v>103</v>
      </c>
      <c r="B24" s="15" t="s">
        <v>62</v>
      </c>
      <c r="C24" s="15" t="s">
        <v>104</v>
      </c>
      <c r="D24" s="19"/>
      <c r="E24" s="19"/>
    </row>
    <row r="25" spans="1:5" ht="15.75" x14ac:dyDescent="0.25">
      <c r="A25" s="15" t="s">
        <v>105</v>
      </c>
      <c r="B25" s="15" t="s">
        <v>71</v>
      </c>
      <c r="C25" s="15" t="s">
        <v>106</v>
      </c>
      <c r="D25" s="19"/>
      <c r="E25" s="19"/>
    </row>
    <row r="26" spans="1:5" ht="15.75" x14ac:dyDescent="0.25">
      <c r="A26" s="15" t="s">
        <v>107</v>
      </c>
      <c r="B26" s="15" t="s">
        <v>108</v>
      </c>
      <c r="C26" s="15" t="s">
        <v>109</v>
      </c>
      <c r="D26" s="19"/>
      <c r="E26" s="19"/>
    </row>
    <row r="27" spans="1:5" ht="63" x14ac:dyDescent="0.25">
      <c r="A27" s="15" t="s">
        <v>110</v>
      </c>
      <c r="B27" s="22" t="s">
        <v>111</v>
      </c>
      <c r="C27" s="15" t="s">
        <v>112</v>
      </c>
      <c r="D27" s="19"/>
      <c r="E27" s="19"/>
    </row>
    <row r="28" spans="1:5" ht="15.75" x14ac:dyDescent="0.25">
      <c r="A28" s="7" t="s">
        <v>2</v>
      </c>
      <c r="B28" s="7" t="s">
        <v>113</v>
      </c>
      <c r="C28" s="7" t="s">
        <v>114</v>
      </c>
      <c r="D28" s="20"/>
      <c r="E28" s="20"/>
    </row>
    <row r="29" spans="1:5" ht="15.75" x14ac:dyDescent="0.25">
      <c r="A29" s="7" t="s">
        <v>2</v>
      </c>
      <c r="B29" s="7" t="s">
        <v>115</v>
      </c>
      <c r="C29" s="7" t="s">
        <v>116</v>
      </c>
      <c r="D29" s="23"/>
      <c r="E29" s="23"/>
    </row>
    <row r="30" spans="1:5" ht="15.75" x14ac:dyDescent="0.25">
      <c r="A30" s="15" t="s">
        <v>117</v>
      </c>
      <c r="B30" s="15" t="s">
        <v>118</v>
      </c>
      <c r="C30" s="15" t="s">
        <v>119</v>
      </c>
      <c r="D30" s="19"/>
      <c r="E30" s="19"/>
    </row>
    <row r="31" spans="1:5" ht="15.75" x14ac:dyDescent="0.25">
      <c r="A31" s="7" t="s">
        <v>2</v>
      </c>
      <c r="B31" s="7" t="s">
        <v>91</v>
      </c>
      <c r="C31" s="7" t="s">
        <v>120</v>
      </c>
      <c r="D31" s="19"/>
      <c r="E31" s="19"/>
    </row>
    <row r="32" spans="1:5" ht="15.75" x14ac:dyDescent="0.25">
      <c r="A32" s="7" t="s">
        <v>2</v>
      </c>
      <c r="B32" s="7" t="s">
        <v>93</v>
      </c>
      <c r="C32" s="7" t="s">
        <v>121</v>
      </c>
      <c r="D32" s="19"/>
      <c r="E32" s="19"/>
    </row>
    <row r="33" spans="1:5" ht="15.75" x14ac:dyDescent="0.25">
      <c r="A33" s="27" t="s">
        <v>122</v>
      </c>
      <c r="B33" s="27" t="s">
        <v>9</v>
      </c>
      <c r="C33" s="27" t="s">
        <v>9</v>
      </c>
      <c r="D33" s="27" t="s">
        <v>9</v>
      </c>
      <c r="E33" s="27" t="s">
        <v>9</v>
      </c>
    </row>
    <row r="34" spans="1:5" ht="15.75" x14ac:dyDescent="0.25">
      <c r="A34" s="28" t="s">
        <v>123</v>
      </c>
      <c r="B34" s="28" t="s">
        <v>9</v>
      </c>
      <c r="C34" s="28" t="s">
        <v>9</v>
      </c>
      <c r="D34" s="28" t="s">
        <v>9</v>
      </c>
      <c r="E34" s="28" t="s">
        <v>9</v>
      </c>
    </row>
  </sheetData>
  <mergeCells count="2">
    <mergeCell ref="A33:E33"/>
    <mergeCell ref="A34:E34"/>
  </mergeCell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7" sqref="C17"/>
    </sheetView>
  </sheetViews>
  <sheetFormatPr defaultRowHeight="12.75" x14ac:dyDescent="0.2"/>
  <cols>
    <col min="1" max="1" width="6.85546875" customWidth="1"/>
    <col min="2" max="2" width="37.42578125" customWidth="1"/>
    <col min="3" max="3" width="50.7109375" customWidth="1"/>
  </cols>
  <sheetData>
    <row r="1" spans="1:3" ht="15" customHeight="1" x14ac:dyDescent="0.2">
      <c r="A1" s="14" t="s">
        <v>12</v>
      </c>
      <c r="B1" s="14" t="s">
        <v>124</v>
      </c>
      <c r="C1" s="14" t="s">
        <v>13</v>
      </c>
    </row>
    <row r="2" spans="1:3" ht="15" customHeight="1" x14ac:dyDescent="0.25">
      <c r="A2" s="7" t="s">
        <v>125</v>
      </c>
      <c r="B2" s="7" t="s">
        <v>125</v>
      </c>
      <c r="C2" s="7" t="s">
        <v>125</v>
      </c>
    </row>
    <row r="3" spans="1:3" ht="15" customHeight="1" x14ac:dyDescent="0.25">
      <c r="A3" s="7"/>
      <c r="B3" s="7"/>
      <c r="C3" s="7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b5d0cc12-b4f8-4b93-990a-a143a8167116'",",","'UId':'e2fc2a23-f85b-481c-b66d-ee1665fa43ee'",",'Col':",COLUMN(QuyDinhGia_HangNgay!C2),",'Row':",ROW(QuyDinhGia_HangNgay!C2),",","'Format':'numberic'",",'Value':'",SUBSTITUTE(QuyDinhGia_HangNgay!C2,"'","\'"),"','TargetCode':''}")</f>
        <v>{'SheetId':'b5d0cc12-b4f8-4b93-990a-a143a8167116','UId':'e2fc2a23-f85b-481c-b66d-ee1665fa43ee','Col':3,'Row':2,'Format':'numberic','Value':'','TargetCode':''}</v>
      </c>
    </row>
    <row r="2" spans="1:1" x14ac:dyDescent="0.2">
      <c r="A2" t="str">
        <f>CONCATENATE("{'SheetId':'b5d0cc12-b4f8-4b93-990a-a143a8167116'",",","'UId':'e2eec4cb-1570-4bce-ab70-90965951c48a'",",'Col':",COLUMN(QuyDinhGia_HangNgay!D2),",'Row':",ROW(QuyDinhGia_HangNgay!D2),",","'Format':'numberic'",",'Value':'",SUBSTITUTE(QuyDinhGia_HangNgay!D2,"'","\'"),"','TargetCode':''}")</f>
        <v>{'SheetId':'b5d0cc12-b4f8-4b93-990a-a143a8167116','UId':'e2eec4cb-1570-4bce-ab70-90965951c48a','Col':4,'Row':2,'Format':'numberic','Value':'','TargetCode':''}</v>
      </c>
    </row>
    <row r="3" spans="1:1" x14ac:dyDescent="0.2">
      <c r="A3" t="str">
        <f>CONCATENATE("{'SheetId':'b5d0cc12-b4f8-4b93-990a-a143a8167116'",",","'UId':'647a2c89-f3b5-4a52-952c-edeef5893ade'",",'Col':",COLUMN(QuyDinhGia_HangNgay!C3),",'Row':",ROW(QuyDinhGia_HangNgay!C3),",","'Format':'numberic'",",'Value':'",SUBSTITUTE(QuyDinhGia_HangNgay!C3,"'","\'"),"','TargetCode':''}")</f>
        <v>{'SheetId':'b5d0cc12-b4f8-4b93-990a-a143a8167116','UId':'647a2c89-f3b5-4a52-952c-edeef5893ade','Col':3,'Row':3,'Format':'numberic','Value':'503652554354','TargetCode':''}</v>
      </c>
    </row>
    <row r="4" spans="1:1" x14ac:dyDescent="0.2">
      <c r="A4" t="str">
        <f>CONCATENATE("{'SheetId':'b5d0cc12-b4f8-4b93-990a-a143a8167116'",",","'UId':'2e40eb16-ec69-48b1-ab62-15c808138063'",",'Col':",COLUMN(QuyDinhGia_HangNgay!D3),",'Row':",ROW(QuyDinhGia_HangNgay!D3),",","'Format':'numberic'",",'Value':'",SUBSTITUTE(QuyDinhGia_HangNgay!D3,"'","\'"),"','TargetCode':''}")</f>
        <v>{'SheetId':'b5d0cc12-b4f8-4b93-990a-a143a8167116','UId':'2e40eb16-ec69-48b1-ab62-15c808138063','Col':4,'Row':3,'Format':'numberic','Value':'498145763221','TargetCode':''}</v>
      </c>
    </row>
    <row r="5" spans="1:1" x14ac:dyDescent="0.2">
      <c r="A5" t="str">
        <f>CONCATENATE("{'SheetId':'b5d0cc12-b4f8-4b93-990a-a143a8167116'",",","'UId':'fdcb3d95-f2ae-4150-aaa9-f0f169f48120'",",'Col':",COLUMN(QuyDinhGia_HangNgay!C4),",'Row':",ROW(QuyDinhGia_HangNgay!C4),",","'Format':'numberic'",",'Value':'",SUBSTITUTE(QuyDinhGia_HangNgay!C4,"'","\'"),"','TargetCode':''}")</f>
        <v>{'SheetId':'b5d0cc12-b4f8-4b93-990a-a143a8167116','UId':'fdcb3d95-f2ae-4150-aaa9-f0f169f48120','Col':3,'Row':4,'Format':'numberic','Value':'1718950697','TargetCode':''}</v>
      </c>
    </row>
    <row r="6" spans="1:1" x14ac:dyDescent="0.2">
      <c r="A6" t="str">
        <f>CONCATENATE("{'SheetId':'b5d0cc12-b4f8-4b93-990a-a143a8167116'",",","'UId':'585ca6b1-f696-4f04-85ff-d84cc860346d'",",'Col':",COLUMN(QuyDinhGia_HangNgay!D4),",'Row':",ROW(QuyDinhGia_HangNgay!D4),",","'Format':'numberic'",",'Value':'",SUBSTITUTE(QuyDinhGia_HangNgay!D4,"'","\'"),"','TargetCode':''}")</f>
        <v>{'SheetId':'b5d0cc12-b4f8-4b93-990a-a143a8167116','UId':'585ca6b1-f696-4f04-85ff-d84cc860346d','Col':4,'Row':4,'Format':'numberic','Value':'1700156188','TargetCode':''}</v>
      </c>
    </row>
    <row r="7" spans="1:1" x14ac:dyDescent="0.2">
      <c r="A7" t="str">
        <f>CONCATENATE("{'SheetId':'b5d0cc12-b4f8-4b93-990a-a143a8167116'",",","'UId':'38d76503-d0f5-43ef-8a7a-f1e778c30262'",",'Col':",COLUMN(QuyDinhGia_HangNgay!C5),",'Row':",ROW(QuyDinhGia_HangNgay!C5),",","'Format':'numberic'",",'Value':'",SUBSTITUTE(QuyDinhGia_HangNgay!C5,"'","\'"),"','TargetCode':''}")</f>
        <v>{'SheetId':'b5d0cc12-b4f8-4b93-990a-a143a8167116','UId':'38d76503-d0f5-43ef-8a7a-f1e778c30262','Col':3,'Row':5,'Format':'numberic','Value':'17189.5','TargetCode':''}</v>
      </c>
    </row>
    <row r="8" spans="1:1" x14ac:dyDescent="0.2">
      <c r="A8" t="str">
        <f>CONCATENATE("{'SheetId':'b5d0cc12-b4f8-4b93-990a-a143a8167116'",",","'UId':'f1a764a7-dc9c-46da-9b69-8196b4503f0c'",",'Col':",COLUMN(QuyDinhGia_HangNgay!D5),",'Row':",ROW(QuyDinhGia_HangNgay!D5),",","'Format':'numberic'",",'Value':'",SUBSTITUTE(QuyDinhGia_HangNgay!D5,"'","\'"),"','TargetCode':''}")</f>
        <v>{'SheetId':'b5d0cc12-b4f8-4b93-990a-a143a8167116','UId':'f1a764a7-dc9c-46da-9b69-8196b4503f0c','Col':4,'Row':5,'Format':'numberic','Value':'17001.56','TargetCode':''}</v>
      </c>
    </row>
    <row r="9" spans="1:1" x14ac:dyDescent="0.2">
      <c r="A9" t="str">
        <f>CONCATENATE("{'SheetId':'b5d0cc12-b4f8-4b93-990a-a143a8167116'",",","'UId':'85aed296-fd21-4566-9ce9-85a5317f98c9'",",'Col':",COLUMN(QuyDinhGia_HangNgay!C6),",'Row':",ROW(QuyDinhGia_HangNgay!C6),",","'Format':'percentage'",",'Value':'",SUBSTITUTE(QuyDinhGia_HangNgay!C6,"'","\'"),"','TargetCode':''}")</f>
        <v>{'SheetId':'b5d0cc12-b4f8-4b93-990a-a143a8167116','UId':'85aed296-fd21-4566-9ce9-85a5317f98c9','Col':3,'Row':6,'Format':'percentage','Value':'','TargetCode':''}</v>
      </c>
    </row>
    <row r="10" spans="1:1" x14ac:dyDescent="0.2">
      <c r="A10" t="str">
        <f>CONCATENATE("{'SheetId':'b5d0cc12-b4f8-4b93-990a-a143a8167116'",",","'UId':'03b43a4a-07d1-4941-8b3d-0f7aece7770b'",",'Col':",COLUMN(QuyDinhGia_HangNgay!D6),",'Row':",ROW(QuyDinhGia_HangNgay!D6),",","'Format':'percentage'",",'Value':'",SUBSTITUTE(QuyDinhGia_HangNgay!D6,"'","\'"),"','TargetCode':''}")</f>
        <v>{'SheetId':'b5d0cc12-b4f8-4b93-990a-a143a8167116','UId':'03b43a4a-07d1-4941-8b3d-0f7aece7770b','Col':4,'Row':6,'Format':'percentage','Value':'','TargetCode':''}</v>
      </c>
    </row>
    <row r="11" spans="1:1" x14ac:dyDescent="0.2">
      <c r="A11" t="str">
        <f>CONCATENATE("{'SheetId':'b5d0cc12-b4f8-4b93-990a-a143a8167116'",",","'UId':'82f66aaa-1829-4d7a-8371-5eb056dde837'",",'Col':",COLUMN(QuyDinhGia_HangNgay!C7),",'Row':",ROW(QuyDinhGia_HangNgay!C7),",","'Format':'numberic'",",'Value':'",SUBSTITUTE(QuyDinhGia_HangNgay!C7,"'","\'"),"','TargetCode':''}")</f>
        <v>{'SheetId':'b5d0cc12-b4f8-4b93-990a-a143a8167116','UId':'82f66aaa-1829-4d7a-8371-5eb056dde837','Col':3,'Row':7,'Format':'numberic','Value':'','TargetCode':''}</v>
      </c>
    </row>
    <row r="12" spans="1:1" x14ac:dyDescent="0.2">
      <c r="A12" t="str">
        <f>CONCATENATE("{'SheetId':'b5d0cc12-b4f8-4b93-990a-a143a8167116'",",","'UId':'b3fa5b17-91bb-4bba-8a99-4d1356f543f5'",",'Col':",COLUMN(QuyDinhGia_HangNgay!D7),",'Row':",ROW(QuyDinhGia_HangNgay!D7),",","'Format':'numberic'",",'Value':'",SUBSTITUTE(QuyDinhGia_HangNgay!D7,"'","\'"),"','TargetCode':''}")</f>
        <v>{'SheetId':'b5d0cc12-b4f8-4b93-990a-a143a8167116','UId':'b3fa5b17-91bb-4bba-8a99-4d1356f543f5','Col':4,'Row':7,'Format':'numberic','Value':'','TargetCode':''}</v>
      </c>
    </row>
    <row r="13" spans="1:1" x14ac:dyDescent="0.2">
      <c r="A13" t="str">
        <f>CONCATENATE("{'SheetId':'b5d0cc12-b4f8-4b93-990a-a143a8167116'",",","'UId':'ceb5a5fd-6720-4d11-bc8a-56fc1960d271'",",'Col':",COLUMN(QuyDinhGia_HangNgay!C8),",'Row':",ROW(QuyDinhGia_HangNgay!C8),",","'Format':'numberic'",",'Value':'",SUBSTITUTE(QuyDinhGia_HangNgay!C8,"'","\'"),"','TargetCode':''}")</f>
        <v>{'SheetId':'b5d0cc12-b4f8-4b93-990a-a143a8167116','UId':'ceb5a5fd-6720-4d11-bc8a-56fc1960d271','Col':3,'Row':8,'Format':'numberic','Value':'','TargetCode':''}</v>
      </c>
    </row>
    <row r="14" spans="1:1" x14ac:dyDescent="0.2">
      <c r="A14" t="str">
        <f>CONCATENATE("{'SheetId':'b5d0cc12-b4f8-4b93-990a-a143a8167116'",",","'UId':'8a54624a-022a-4ca0-bf34-185fef7172fc'",",'Col':",COLUMN(QuyDinhGia_HangNgay!D8),",'Row':",ROW(QuyDinhGia_HangNgay!D8),",","'Format':'numberic'",",'Value':'",SUBSTITUTE(QuyDinhGia_HangNgay!D8,"'","\'"),"','TargetCode':''}")</f>
        <v>{'SheetId':'b5d0cc12-b4f8-4b93-990a-a143a8167116','UId':'8a54624a-022a-4ca0-bf34-185fef7172fc','Col':4,'Row':8,'Format':'numberic','Value':'','TargetCode':''}</v>
      </c>
    </row>
    <row r="15" spans="1:1" x14ac:dyDescent="0.2">
      <c r="A15" t="str">
        <f>CONCATENATE("{'SheetId':'b5d0cc12-b4f8-4b93-990a-a143a8167116'",",","'UId':'34ceffe6-65a7-42d5-854c-86c132b53854'",",'Col':",COLUMN(QuyDinhGia_HangNgay!C9),",'Row':",ROW(QuyDinhGia_HangNgay!C9),",","'Format':'numberic'",",'Value':'",SUBSTITUTE(QuyDinhGia_HangNgay!C9,"'","\'"),"','TargetCode':''}")</f>
        <v>{'SheetId':'b5d0cc12-b4f8-4b93-990a-a143a8167116','UId':'34ceffe6-65a7-42d5-854c-86c132b53854','Col':3,'Row':9,'Format':'numberic','Value':'','TargetCode':''}</v>
      </c>
    </row>
    <row r="16" spans="1:1" x14ac:dyDescent="0.2">
      <c r="A16" t="str">
        <f>CONCATENATE("{'SheetId':'b5d0cc12-b4f8-4b93-990a-a143a8167116'",",","'UId':'ad223980-5900-4419-84bc-4da5ecebaa0d'",",'Col':",COLUMN(QuyDinhGia_HangNgay!D9),",'Row':",ROW(QuyDinhGia_HangNgay!D9),",","'Format':'numberic'",",'Value':'",SUBSTITUTE(QuyDinhGia_HangNgay!D9,"'","\'"),"','TargetCode':''}")</f>
        <v>{'SheetId':'b5d0cc12-b4f8-4b93-990a-a143a8167116','UId':'ad223980-5900-4419-84bc-4da5ecebaa0d','Col':4,'Row':9,'Format':'numberic','Value':'','TargetCode':''}</v>
      </c>
    </row>
    <row r="17" spans="1:1" x14ac:dyDescent="0.2">
      <c r="A17" t="str">
        <f>CONCATENATE("{'SheetId':'20c58f8f-403b-4436-8602-600cf6be7697'",",","'UId':'1519f209-b44a-44a4-ba10-628a79cf90a2'",",'Col':",COLUMN(DangHD_06182!D2),",'Row':",ROW(DangHD_06182!D2),",","'Format':'numberic'",",'Value':'",SUBSTITUTE(DangHD_06182!D2,"'","\'"),"','TargetCode':''}")</f>
        <v>{'SheetId':'20c58f8f-403b-4436-8602-600cf6be7697','UId':'1519f209-b44a-44a4-ba10-628a79cf90a2','Col':4,'Row':2,'Format':'numberic','Value':' ','TargetCode':''}</v>
      </c>
    </row>
    <row r="18" spans="1:1" x14ac:dyDescent="0.2">
      <c r="A18" t="str">
        <f>CONCATENATE("{'SheetId':'20c58f8f-403b-4436-8602-600cf6be7697'",",","'UId':'4d834622-df00-44cc-8d3d-398284fc145b'",",'Col':",COLUMN(DangHD_06182!E2),",'Row':",ROW(DangHD_06182!E2),",","'Format':'numberic'",",'Value':'",SUBSTITUTE(DangHD_06182!E2,"'","\'"),"','TargetCode':''}")</f>
        <v>{'SheetId':'20c58f8f-403b-4436-8602-600cf6be7697','UId':'4d834622-df00-44cc-8d3d-398284fc145b','Col':5,'Row':2,'Format':'numberic','Value':' ','TargetCode':''}</v>
      </c>
    </row>
    <row r="19" spans="1:1" x14ac:dyDescent="0.2">
      <c r="A19" t="str">
        <f>CONCATENATE("{'SheetId':'20c58f8f-403b-4436-8602-600cf6be7697'",",","'UId':'8eb08fe4-07ae-4cc3-94e7-ec5e93e2c483'",",'Col':",COLUMN(DangHD_06182!D3),",'Row':",ROW(DangHD_06182!D3),",","'Format':'numberic'",",'Value':'",SUBSTITUTE(DangHD_06182!D3,"'","\'"),"','TargetCode':''}")</f>
        <v>{'SheetId':'20c58f8f-403b-4436-8602-600cf6be7697','UId':'8eb08fe4-07ae-4cc3-94e7-ec5e93e2c483','Col':4,'Row':3,'Format':'numberic','Value':' ','TargetCode':''}</v>
      </c>
    </row>
    <row r="20" spans="1:1" x14ac:dyDescent="0.2">
      <c r="A20" t="str">
        <f>CONCATENATE("{'SheetId':'20c58f8f-403b-4436-8602-600cf6be7697'",",","'UId':'214f15b6-887d-4825-bd50-fb7c37911d40'",",'Col':",COLUMN(DangHD_06182!E3),",'Row':",ROW(DangHD_06182!E3),",","'Format':'numberic'",",'Value':'",SUBSTITUTE(DangHD_06182!E3,"'","\'"),"','TargetCode':''}")</f>
        <v>{'SheetId':'20c58f8f-403b-4436-8602-600cf6be7697','UId':'214f15b6-887d-4825-bd50-fb7c37911d40','Col':5,'Row':3,'Format':'numberic','Value':' ','TargetCode':''}</v>
      </c>
    </row>
    <row r="21" spans="1:1" x14ac:dyDescent="0.2">
      <c r="A21" t="str">
        <f>CONCATENATE("{'SheetId':'20c58f8f-403b-4436-8602-600cf6be7697'",",","'UId':'5211ce78-9fd1-40d8-bf7b-ee0362f72f43'",",'Col':",COLUMN(DangHD_06182!D4),",'Row':",ROW(DangHD_06182!D4),",","'Format':'numberic'",",'Value':'",SUBSTITUTE(DangHD_06182!D4,"'","\'"),"','TargetCode':''}")</f>
        <v>{'SheetId':'20c58f8f-403b-4436-8602-600cf6be7697','UId':'5211ce78-9fd1-40d8-bf7b-ee0362f72f43','Col':4,'Row':4,'Format':'numberic','Value':'','TargetCode':''}</v>
      </c>
    </row>
    <row r="22" spans="1:1" x14ac:dyDescent="0.2">
      <c r="A22" t="str">
        <f>CONCATENATE("{'SheetId':'20c58f8f-403b-4436-8602-600cf6be7697'",",","'UId':'fa4a44d5-b1ea-488c-b28f-2cd13987f1e6'",",'Col':",COLUMN(DangHD_06182!E4),",'Row':",ROW(DangHD_06182!E4),",","'Format':'numberic'",",'Value':'",SUBSTITUTE(DangHD_06182!E4,"'","\'"),"','TargetCode':''}")</f>
        <v>{'SheetId':'20c58f8f-403b-4436-8602-600cf6be7697','UId':'fa4a44d5-b1ea-488c-b28f-2cd13987f1e6','Col':5,'Row':4,'Format':'numberic','Value':'','TargetCode':''}</v>
      </c>
    </row>
    <row r="23" spans="1:1" x14ac:dyDescent="0.2">
      <c r="A23" t="str">
        <f>CONCATENATE("{'SheetId':'20c58f8f-403b-4436-8602-600cf6be7697'",",","'UId':'b2b1cf71-c890-48d5-a85e-2d9d2609146d'",",'Col':",COLUMN(DangHD_06182!D5),",'Row':",ROW(DangHD_06182!D5),",","'Format':'numberic'",",'Value':'",SUBSTITUTE(DangHD_06182!D5,"'","\'"),"','TargetCode':''}")</f>
        <v>{'SheetId':'20c58f8f-403b-4436-8602-600cf6be7697','UId':'b2b1cf71-c890-48d5-a85e-2d9d2609146d','Col':4,'Row':5,'Format':'numberic','Value':'','TargetCode':''}</v>
      </c>
    </row>
    <row r="24" spans="1:1" x14ac:dyDescent="0.2">
      <c r="A24" t="str">
        <f>CONCATENATE("{'SheetId':'20c58f8f-403b-4436-8602-600cf6be7697'",",","'UId':'f3879ebd-289a-4f36-be00-048d6330c43f'",",'Col':",COLUMN(DangHD_06182!E5),",'Row':",ROW(DangHD_06182!E5),",","'Format':'numberic'",",'Value':'",SUBSTITUTE(DangHD_06182!E5,"'","\'"),"','TargetCode':''}")</f>
        <v>{'SheetId':'20c58f8f-403b-4436-8602-600cf6be7697','UId':'f3879ebd-289a-4f36-be00-048d6330c43f','Col':5,'Row':5,'Format':'numberic','Value':'','TargetCode':''}</v>
      </c>
    </row>
    <row r="25" spans="1:1" x14ac:dyDescent="0.2">
      <c r="A25" t="str">
        <f>CONCATENATE("{'SheetId':'20c58f8f-403b-4436-8602-600cf6be7697'",",","'UId':'e0a02d3a-0a73-465e-911e-24a7567d3273'",",'Col':",COLUMN(DangHD_06182!D6),",'Row':",ROW(DangHD_06182!D6),",","'Format':'numberic'",",'Value':'",SUBSTITUTE(DangHD_06182!D6,"'","\'"),"','TargetCode':''}")</f>
        <v>{'SheetId':'20c58f8f-403b-4436-8602-600cf6be7697','UId':'e0a02d3a-0a73-465e-911e-24a7567d3273','Col':4,'Row':6,'Format':'numberic','Value':'','TargetCode':''}</v>
      </c>
    </row>
    <row r="26" spans="1:1" x14ac:dyDescent="0.2">
      <c r="A26" t="str">
        <f>CONCATENATE("{'SheetId':'20c58f8f-403b-4436-8602-600cf6be7697'",",","'UId':'1411d79c-69e7-49a2-9b38-86aee64b9407'",",'Col':",COLUMN(DangHD_06182!E6),",'Row':",ROW(DangHD_06182!E6),",","'Format':'numberic'",",'Value':'",SUBSTITUTE(DangHD_06182!E6,"'","\'"),"','TargetCode':''}")</f>
        <v>{'SheetId':'20c58f8f-403b-4436-8602-600cf6be7697','UId':'1411d79c-69e7-49a2-9b38-86aee64b9407','Col':5,'Row':6,'Format':'numberic','Value':'','TargetCode':''}</v>
      </c>
    </row>
    <row r="27" spans="1:1" x14ac:dyDescent="0.2">
      <c r="A27" t="str">
        <f>CONCATENATE("{'SheetId':'20c58f8f-403b-4436-8602-600cf6be7697'",",","'UId':'8fb5028c-ecf9-445b-b52a-d4cb3692da0e'",",'Col':",COLUMN(DangHD_06182!D7),",'Row':",ROW(DangHD_06182!D7),",","'Format':'numberic'",",'Value':'",SUBSTITUTE(DangHD_06182!D7,"'","\'"),"','TargetCode':''}")</f>
        <v>{'SheetId':'20c58f8f-403b-4436-8602-600cf6be7697','UId':'8fb5028c-ecf9-445b-b52a-d4cb3692da0e','Col':4,'Row':7,'Format':'numberic','Value':'','TargetCode':''}</v>
      </c>
    </row>
    <row r="28" spans="1:1" x14ac:dyDescent="0.2">
      <c r="A28" t="str">
        <f>CONCATENATE("{'SheetId':'20c58f8f-403b-4436-8602-600cf6be7697'",",","'UId':'ec66ce62-f540-4d34-be70-9edef41ea2e9'",",'Col':",COLUMN(DangHD_06182!E7),",'Row':",ROW(DangHD_06182!E7),",","'Format':'numberic'",",'Value':'",SUBSTITUTE(DangHD_06182!E7,"'","\'"),"','TargetCode':''}")</f>
        <v>{'SheetId':'20c58f8f-403b-4436-8602-600cf6be7697','UId':'ec66ce62-f540-4d34-be70-9edef41ea2e9','Col':5,'Row':7,'Format':'numberic','Value':'','TargetCode':''}</v>
      </c>
    </row>
    <row r="29" spans="1:1" x14ac:dyDescent="0.2">
      <c r="A29" t="str">
        <f>CONCATENATE("{'SheetId':'20c58f8f-403b-4436-8602-600cf6be7697'",",","'UId':'865d42bf-0e32-4de5-80b6-e38bdebe0fb7'",",'Col':",COLUMN(DangHD_06182!D8),",'Row':",ROW(DangHD_06182!D8),",","'Format':'numberic'",",'Value':'",SUBSTITUTE(DangHD_06182!D8,"'","\'"),"','TargetCode':''}")</f>
        <v>{'SheetId':'20c58f8f-403b-4436-8602-600cf6be7697','UId':'865d42bf-0e32-4de5-80b6-e38bdebe0fb7','Col':4,'Row':8,'Format':'numberic','Value':'','TargetCode':''}</v>
      </c>
    </row>
    <row r="30" spans="1:1" x14ac:dyDescent="0.2">
      <c r="A30" t="str">
        <f>CONCATENATE("{'SheetId':'20c58f8f-403b-4436-8602-600cf6be7697'",",","'UId':'9540037b-d258-4ae7-9892-982a7420b35c'",",'Col':",COLUMN(DangHD_06182!E8),",'Row':",ROW(DangHD_06182!E8),",","'Format':'numberic'",",'Value':'",SUBSTITUTE(DangHD_06182!E8,"'","\'"),"','TargetCode':''}")</f>
        <v>{'SheetId':'20c58f8f-403b-4436-8602-600cf6be7697','UId':'9540037b-d258-4ae7-9892-982a7420b35c','Col':5,'Row':8,'Format':'numberic','Value':'','TargetCode':''}</v>
      </c>
    </row>
    <row r="31" spans="1:1" x14ac:dyDescent="0.2">
      <c r="A31" t="str">
        <f>CONCATENATE("{'SheetId':'20c58f8f-403b-4436-8602-600cf6be7697'",",","'UId':'a7ef8df9-a346-41b7-9fae-4d8b93c87351'",",'Col':",COLUMN(DangHD_06182!D9),",'Row':",ROW(DangHD_06182!D9),",","'Format':'numberic'",",'Value':'",SUBSTITUTE(DangHD_06182!D9,"'","\'"),"','TargetCode':''}")</f>
        <v>{'SheetId':'20c58f8f-403b-4436-8602-600cf6be7697','UId':'a7ef8df9-a346-41b7-9fae-4d8b93c87351','Col':4,'Row':9,'Format':'numberic','Value':'','TargetCode':''}</v>
      </c>
    </row>
    <row r="32" spans="1:1" x14ac:dyDescent="0.2">
      <c r="A32" t="str">
        <f>CONCATENATE("{'SheetId':'20c58f8f-403b-4436-8602-600cf6be7697'",",","'UId':'f3455b9b-f0df-419f-a65a-1e76af33a11f'",",'Col':",COLUMN(DangHD_06182!E9),",'Row':",ROW(DangHD_06182!E9),",","'Format':'numberic'",",'Value':'",SUBSTITUTE(DangHD_06182!E9,"'","\'"),"','TargetCode':''}")</f>
        <v>{'SheetId':'20c58f8f-403b-4436-8602-600cf6be7697','UId':'f3455b9b-f0df-419f-a65a-1e76af33a11f','Col':5,'Row':9,'Format':'numberic','Value':'','TargetCode':''}</v>
      </c>
    </row>
    <row r="33" spans="1:1" x14ac:dyDescent="0.2">
      <c r="A33" t="str">
        <f>CONCATENATE("{'SheetId':'20c58f8f-403b-4436-8602-600cf6be7697'",",","'UId':'132a2f65-85b3-4494-a6e2-56343b1a84a5'",",'Col':",COLUMN(DangHD_06182!D10),",'Row':",ROW(DangHD_06182!D10),",","'Format':'numberic'",",'Value':'",SUBSTITUTE(DangHD_06182!D10,"'","\'"),"','TargetCode':''}")</f>
        <v>{'SheetId':'20c58f8f-403b-4436-8602-600cf6be7697','UId':'132a2f65-85b3-4494-a6e2-56343b1a84a5','Col':4,'Row':10,'Format':'numberic','Value':'','TargetCode':''}</v>
      </c>
    </row>
    <row r="34" spans="1:1" x14ac:dyDescent="0.2">
      <c r="A34" t="str">
        <f>CONCATENATE("{'SheetId':'20c58f8f-403b-4436-8602-600cf6be7697'",",","'UId':'24f6946f-ac7a-44c6-9001-3801f2c136a4'",",'Col':",COLUMN(DangHD_06182!E10),",'Row':",ROW(DangHD_06182!E10),",","'Format':'numberic'",",'Value':'",SUBSTITUTE(DangHD_06182!E10,"'","\'"),"','TargetCode':''}")</f>
        <v>{'SheetId':'20c58f8f-403b-4436-8602-600cf6be7697','UId':'24f6946f-ac7a-44c6-9001-3801f2c136a4','Col':5,'Row':10,'Format':'numberic','Value':'','TargetCode':''}</v>
      </c>
    </row>
    <row r="35" spans="1:1" x14ac:dyDescent="0.2">
      <c r="A35" t="str">
        <f>CONCATENATE("{'SheetId':'20c58f8f-403b-4436-8602-600cf6be7697'",",","'UId':'b4a06a93-9139-4003-a6a4-95d5608aa65e'",",'Col':",COLUMN(DangHD_06182!D11),",'Row':",ROW(DangHD_06182!D11),",","'Format':'numberic'",",'Value':'",SUBSTITUTE(DangHD_06182!D11,"'","\'"),"','TargetCode':''}")</f>
        <v>{'SheetId':'20c58f8f-403b-4436-8602-600cf6be7697','UId':'b4a06a93-9139-4003-a6a4-95d5608aa65e','Col':4,'Row':11,'Format':'numberic','Value':'','TargetCode':''}</v>
      </c>
    </row>
    <row r="36" spans="1:1" x14ac:dyDescent="0.2">
      <c r="A36" t="str">
        <f>CONCATENATE("{'SheetId':'20c58f8f-403b-4436-8602-600cf6be7697'",",","'UId':'fa0070b8-e19a-411f-82b1-2d1a901965c4'",",'Col':",COLUMN(DangHD_06182!E11),",'Row':",ROW(DangHD_06182!E11),",","'Format':'numberic'",",'Value':'",SUBSTITUTE(DangHD_06182!E11,"'","\'"),"','TargetCode':''}")</f>
        <v>{'SheetId':'20c58f8f-403b-4436-8602-600cf6be7697','UId':'fa0070b8-e19a-411f-82b1-2d1a901965c4','Col':5,'Row':11,'Format':'numberic','Value':'','TargetCode':''}</v>
      </c>
    </row>
    <row r="37" spans="1:1" x14ac:dyDescent="0.2">
      <c r="A37" t="str">
        <f>CONCATENATE("{'SheetId':'20c58f8f-403b-4436-8602-600cf6be7697'",",","'UId':'d10c2681-985f-43c7-b904-37701e027b00'",",'Col':",COLUMN(DangHD_06182!D12),",'Row':",ROW(DangHD_06182!D12),",","'Format':'numberic'",",'Value':'",SUBSTITUTE(DangHD_06182!D12,"'","\'"),"','TargetCode':''}")</f>
        <v>{'SheetId':'20c58f8f-403b-4436-8602-600cf6be7697','UId':'d10c2681-985f-43c7-b904-37701e027b00','Col':4,'Row':12,'Format':'numberic','Value':'','TargetCode':''}</v>
      </c>
    </row>
    <row r="38" spans="1:1" x14ac:dyDescent="0.2">
      <c r="A38" t="str">
        <f>CONCATENATE("{'SheetId':'20c58f8f-403b-4436-8602-600cf6be7697'",",","'UId':'5a31c83c-a5fb-4607-b934-1f62d165d54f'",",'Col':",COLUMN(DangHD_06182!E12),",'Row':",ROW(DangHD_06182!E12),",","'Format':'numberic'",",'Value':'",SUBSTITUTE(DangHD_06182!E12,"'","\'"),"','TargetCode':''}")</f>
        <v>{'SheetId':'20c58f8f-403b-4436-8602-600cf6be7697','UId':'5a31c83c-a5fb-4607-b934-1f62d165d54f','Col':5,'Row':12,'Format':'numberic','Value':'','TargetCode':''}</v>
      </c>
    </row>
    <row r="39" spans="1:1" x14ac:dyDescent="0.2">
      <c r="A39" t="str">
        <f>CONCATENATE("{'SheetId':'20c58f8f-403b-4436-8602-600cf6be7697'",",","'UId':'34d0553c-5cec-4dd8-b7a3-9609a760ae02'",",'Col':",COLUMN(DangHD_06182!D13),",'Row':",ROW(DangHD_06182!D13),",","'Format':'numberic'",",'Value':'",SUBSTITUTE(DangHD_06182!D13,"'","\'"),"','TargetCode':''}")</f>
        <v>{'SheetId':'20c58f8f-403b-4436-8602-600cf6be7697','UId':'34d0553c-5cec-4dd8-b7a3-9609a760ae02','Col':4,'Row':13,'Format':'numberic','Value':'','TargetCode':''}</v>
      </c>
    </row>
    <row r="40" spans="1:1" x14ac:dyDescent="0.2">
      <c r="A40" t="str">
        <f>CONCATENATE("{'SheetId':'20c58f8f-403b-4436-8602-600cf6be7697'",",","'UId':'34140c30-6532-4217-9aae-587d7d1f2b36'",",'Col':",COLUMN(DangHD_06182!E13),",'Row':",ROW(DangHD_06182!E13),",","'Format':'numberic'",",'Value':'",SUBSTITUTE(DangHD_06182!E13,"'","\'"),"','TargetCode':''}")</f>
        <v>{'SheetId':'20c58f8f-403b-4436-8602-600cf6be7697','UId':'34140c30-6532-4217-9aae-587d7d1f2b36','Col':5,'Row':13,'Format':'numberic','Value':'','TargetCode':''}</v>
      </c>
    </row>
    <row r="41" spans="1:1" x14ac:dyDescent="0.2">
      <c r="A41" t="str">
        <f>CONCATENATE("{'SheetId':'20c58f8f-403b-4436-8602-600cf6be7697'",",","'UId':'c1758d54-4bde-4e36-ac31-7864ddc6f3e6'",",'Col':",COLUMN(DangHD_06182!D14),",'Row':",ROW(DangHD_06182!D14),",","'Format':'numberic'",",'Value':'",SUBSTITUTE(DangHD_06182!D14,"'","\'"),"','TargetCode':''}")</f>
        <v>{'SheetId':'20c58f8f-403b-4436-8602-600cf6be7697','UId':'c1758d54-4bde-4e36-ac31-7864ddc6f3e6','Col':4,'Row':14,'Format':'numberic','Value':'','TargetCode':''}</v>
      </c>
    </row>
    <row r="42" spans="1:1" x14ac:dyDescent="0.2">
      <c r="A42" t="str">
        <f>CONCATENATE("{'SheetId':'20c58f8f-403b-4436-8602-600cf6be7697'",",","'UId':'82963083-9d30-4f90-9b92-07a0984ea97c'",",'Col':",COLUMN(DangHD_06182!E14),",'Row':",ROW(DangHD_06182!E14),",","'Format':'numberic'",",'Value':'",SUBSTITUTE(DangHD_06182!E14,"'","\'"),"','TargetCode':''}")</f>
        <v>{'SheetId':'20c58f8f-403b-4436-8602-600cf6be7697','UId':'82963083-9d30-4f90-9b92-07a0984ea97c','Col':5,'Row':14,'Format':'numberic','Value':'','TargetCode':''}</v>
      </c>
    </row>
    <row r="43" spans="1:1" x14ac:dyDescent="0.2">
      <c r="A43" t="str">
        <f>CONCATENATE("{'SheetId':'20c58f8f-403b-4436-8602-600cf6be7697'",",","'UId':'6257f862-0beb-4dc9-a226-6ba3aae99bbf'",",'Col':",COLUMN(DangHD_06182!D15),",'Row':",ROW(DangHD_06182!D15),",","'Format':'numberic'",",'Value':'",SUBSTITUTE(DangHD_06182!D15,"'","\'"),"','TargetCode':''}")</f>
        <v>{'SheetId':'20c58f8f-403b-4436-8602-600cf6be7697','UId':'6257f862-0beb-4dc9-a226-6ba3aae99bbf','Col':4,'Row':15,'Format':'numberic','Value':'','TargetCode':''}</v>
      </c>
    </row>
    <row r="44" spans="1:1" x14ac:dyDescent="0.2">
      <c r="A44" t="str">
        <f>CONCATENATE("{'SheetId':'20c58f8f-403b-4436-8602-600cf6be7697'",",","'UId':'0db83a15-29c0-4ed2-aaaa-8c8b511f8c42'",",'Col':",COLUMN(DangHD_06182!E15),",'Row':",ROW(DangHD_06182!E15),",","'Format':'numberic'",",'Value':'",SUBSTITUTE(DangHD_06182!E15,"'","\'"),"','TargetCode':''}")</f>
        <v>{'SheetId':'20c58f8f-403b-4436-8602-600cf6be7697','UId':'0db83a15-29c0-4ed2-aaaa-8c8b511f8c42','Col':5,'Row':15,'Format':'numberic','Value':'','TargetCode':''}</v>
      </c>
    </row>
    <row r="45" spans="1:1" x14ac:dyDescent="0.2">
      <c r="A45" t="str">
        <f>CONCATENATE("{'SheetId':'20c58f8f-403b-4436-8602-600cf6be7697'",",","'UId':'09853b1a-1806-4ff0-861e-26a7a71bd50c'",",'Col':",COLUMN(DangHD_06182!D16),",'Row':",ROW(DangHD_06182!D16),",","'Format':'numberic'",",'Value':'",SUBSTITUTE(DangHD_06182!D16,"'","\'"),"','TargetCode':''}")</f>
        <v>{'SheetId':'20c58f8f-403b-4436-8602-600cf6be7697','UId':'09853b1a-1806-4ff0-861e-26a7a71bd50c','Col':4,'Row':16,'Format':'numberic','Value':'','TargetCode':''}</v>
      </c>
    </row>
    <row r="46" spans="1:1" x14ac:dyDescent="0.2">
      <c r="A46" t="str">
        <f>CONCATENATE("{'SheetId':'20c58f8f-403b-4436-8602-600cf6be7697'",",","'UId':'fa983446-fccc-465f-95c4-4a95d517c5c1'",",'Col':",COLUMN(DangHD_06182!E16),",'Row':",ROW(DangHD_06182!E16),",","'Format':'numberic'",",'Value':'",SUBSTITUTE(DangHD_06182!E16,"'","\'"),"','TargetCode':''}")</f>
        <v>{'SheetId':'20c58f8f-403b-4436-8602-600cf6be7697','UId':'fa983446-fccc-465f-95c4-4a95d517c5c1','Col':5,'Row':16,'Format':'numberic','Value':'','TargetCode':''}</v>
      </c>
    </row>
    <row r="47" spans="1:1" x14ac:dyDescent="0.2">
      <c r="A47" t="str">
        <f>CONCATENATE("{'SheetId':'20c58f8f-403b-4436-8602-600cf6be7697'",",","'UId':'824c20cb-7e60-42a9-a182-16b68d09e4bd'",",'Col':",COLUMN(DangHD_06182!D17),",'Row':",ROW(DangHD_06182!D17),",","'Format':'numberic'",",'Value':'",SUBSTITUTE(DangHD_06182!D17,"'","\'"),"','TargetCode':''}")</f>
        <v>{'SheetId':'20c58f8f-403b-4436-8602-600cf6be7697','UId':'824c20cb-7e60-42a9-a182-16b68d09e4bd','Col':4,'Row':17,'Format':'numberic','Value':'','TargetCode':''}</v>
      </c>
    </row>
    <row r="48" spans="1:1" x14ac:dyDescent="0.2">
      <c r="A48" t="str">
        <f>CONCATENATE("{'SheetId':'20c58f8f-403b-4436-8602-600cf6be7697'",",","'UId':'e0e3769f-9dee-4351-91b6-ab6b296d8084'",",'Col':",COLUMN(DangHD_06182!E17),",'Row':",ROW(DangHD_06182!E17),",","'Format':'numberic'",",'Value':'",SUBSTITUTE(DangHD_06182!E17,"'","\'"),"','TargetCode':''}")</f>
        <v>{'SheetId':'20c58f8f-403b-4436-8602-600cf6be7697','UId':'e0e3769f-9dee-4351-91b6-ab6b296d8084','Col':5,'Row':17,'Format':'numberic','Value':'','TargetCode':''}</v>
      </c>
    </row>
    <row r="49" spans="1:1" x14ac:dyDescent="0.2">
      <c r="A49" t="str">
        <f>CONCATENATE("{'SheetId':'20c58f8f-403b-4436-8602-600cf6be7697'",",","'UId':'162f2341-2a83-4487-a399-9a76079c4cc8'",",'Col':",COLUMN(DangHD_06182!D18),",'Row':",ROW(DangHD_06182!D18),",","'Format':'numberic'",",'Value':'",SUBSTITUTE(DangHD_06182!D18,"'","\'"),"','TargetCode':''}")</f>
        <v>{'SheetId':'20c58f8f-403b-4436-8602-600cf6be7697','UId':'162f2341-2a83-4487-a399-9a76079c4cc8','Col':4,'Row':18,'Format':'numberic','Value':'','TargetCode':''}</v>
      </c>
    </row>
    <row r="50" spans="1:1" x14ac:dyDescent="0.2">
      <c r="A50" t="str">
        <f>CONCATENATE("{'SheetId':'20c58f8f-403b-4436-8602-600cf6be7697'",",","'UId':'f9d9bb85-e8aa-451b-b290-11bb8c0a885f'",",'Col':",COLUMN(DangHD_06182!E18),",'Row':",ROW(DangHD_06182!E18),",","'Format':'numberic'",",'Value':'",SUBSTITUTE(DangHD_06182!E18,"'","\'"),"','TargetCode':''}")</f>
        <v>{'SheetId':'20c58f8f-403b-4436-8602-600cf6be7697','UId':'f9d9bb85-e8aa-451b-b290-11bb8c0a885f','Col':5,'Row':18,'Format':'numberic','Value':'','TargetCode':''}</v>
      </c>
    </row>
    <row r="51" spans="1:1" x14ac:dyDescent="0.2">
      <c r="A51" t="str">
        <f>CONCATENATE("{'SheetId':'20c58f8f-403b-4436-8602-600cf6be7697'",",","'UId':'d7152051-0a72-4253-a094-8d8fc0a706ea'",",'Col':",COLUMN(DangHD_06182!D19),",'Row':",ROW(DangHD_06182!D19),",","'Format':'numberic'",",'Value':'",SUBSTITUTE(DangHD_06182!D19,"'","\'"),"','TargetCode':''}")</f>
        <v>{'SheetId':'20c58f8f-403b-4436-8602-600cf6be7697','UId':'d7152051-0a72-4253-a094-8d8fc0a706ea','Col':4,'Row':19,'Format':'numberic','Value':'','TargetCode':''}</v>
      </c>
    </row>
    <row r="52" spans="1:1" x14ac:dyDescent="0.2">
      <c r="A52" t="str">
        <f>CONCATENATE("{'SheetId':'20c58f8f-403b-4436-8602-600cf6be7697'",",","'UId':'1997d521-4d19-4a0a-bb2f-377afad08577'",",'Col':",COLUMN(DangHD_06182!E19),",'Row':",ROW(DangHD_06182!E19),",","'Format':'numberic'",",'Value':'",SUBSTITUTE(DangHD_06182!E19,"'","\'"),"','TargetCode':''}")</f>
        <v>{'SheetId':'20c58f8f-403b-4436-8602-600cf6be7697','UId':'1997d521-4d19-4a0a-bb2f-377afad08577','Col':5,'Row':19,'Format':'numberic','Value':'','TargetCode':''}</v>
      </c>
    </row>
    <row r="53" spans="1:1" x14ac:dyDescent="0.2">
      <c r="A53" t="str">
        <f>CONCATENATE("{'SheetId':'20c58f8f-403b-4436-8602-600cf6be7697'",",","'UId':'9816bcc9-5bdc-49d3-9665-638361a901f7'",",'Col':",COLUMN(DangHD_06182!D20),",'Row':",ROW(DangHD_06182!D20),",","'Format':'numberic'",",'Value':'",SUBSTITUTE(DangHD_06182!D20,"'","\'"),"','TargetCode':''}")</f>
        <v>{'SheetId':'20c58f8f-403b-4436-8602-600cf6be7697','UId':'9816bcc9-5bdc-49d3-9665-638361a901f7','Col':4,'Row':20,'Format':'numberic','Value':'','TargetCode':''}</v>
      </c>
    </row>
    <row r="54" spans="1:1" x14ac:dyDescent="0.2">
      <c r="A54" t="str">
        <f>CONCATENATE("{'SheetId':'20c58f8f-403b-4436-8602-600cf6be7697'",",","'UId':'11f2b8b7-07c1-4674-a9e9-971386476823'",",'Col':",COLUMN(DangHD_06182!E20),",'Row':",ROW(DangHD_06182!E20),",","'Format':'numberic'",",'Value':'",SUBSTITUTE(DangHD_06182!E20,"'","\'"),"','TargetCode':''}")</f>
        <v>{'SheetId':'20c58f8f-403b-4436-8602-600cf6be7697','UId':'11f2b8b7-07c1-4674-a9e9-971386476823','Col':5,'Row':20,'Format':'numberic','Value':'','TargetCode':''}</v>
      </c>
    </row>
    <row r="55" spans="1:1" x14ac:dyDescent="0.2">
      <c r="A55" t="str">
        <f>CONCATENATE("{'SheetId':'20c58f8f-403b-4436-8602-600cf6be7697'",",","'UId':'988b548c-a782-400b-a287-e782ce4c4fb6'",",'Col':",COLUMN(DangHD_06182!D21),",'Row':",ROW(DangHD_06182!D21),",","'Format':'numberic'",",'Value':'",SUBSTITUTE(DangHD_06182!D21,"'","\'"),"','TargetCode':''}")</f>
        <v>{'SheetId':'20c58f8f-403b-4436-8602-600cf6be7697','UId':'988b548c-a782-400b-a287-e782ce4c4fb6','Col':4,'Row':21,'Format':'numberic','Value':'','TargetCode':''}</v>
      </c>
    </row>
    <row r="56" spans="1:1" x14ac:dyDescent="0.2">
      <c r="A56" t="str">
        <f>CONCATENATE("{'SheetId':'20c58f8f-403b-4436-8602-600cf6be7697'",",","'UId':'d2cc0653-7421-42fe-bbff-4217d63144db'",",'Col':",COLUMN(DangHD_06182!E21),",'Row':",ROW(DangHD_06182!E21),",","'Format':'numberic'",",'Value':'",SUBSTITUTE(DangHD_06182!E21,"'","\'"),"','TargetCode':''}")</f>
        <v>{'SheetId':'20c58f8f-403b-4436-8602-600cf6be7697','UId':'d2cc0653-7421-42fe-bbff-4217d63144db','Col':5,'Row':21,'Format':'numberic','Value':'','TargetCode':''}</v>
      </c>
    </row>
    <row r="57" spans="1:1" x14ac:dyDescent="0.2">
      <c r="A57" t="str">
        <f>CONCATENATE("{'SheetId':'20c58f8f-403b-4436-8602-600cf6be7697'",",","'UId':'cea096ff-2f09-4bc6-9995-332fb9c6d68a'",",'Col':",COLUMN(DangHD_06182!D22),",'Row':",ROW(DangHD_06182!D22),",","'Format':'numberic'",",'Value':'",SUBSTITUTE(DangHD_06182!D22,"'","\'"),"','TargetCode':''}")</f>
        <v>{'SheetId':'20c58f8f-403b-4436-8602-600cf6be7697','UId':'cea096ff-2f09-4bc6-9995-332fb9c6d68a','Col':4,'Row':22,'Format':'numberic','Value':'','TargetCode':''}</v>
      </c>
    </row>
    <row r="58" spans="1:1" x14ac:dyDescent="0.2">
      <c r="A58" t="str">
        <f>CONCATENATE("{'SheetId':'20c58f8f-403b-4436-8602-600cf6be7697'",",","'UId':'57a5ba2b-f754-4e29-bbef-e7025169feda'",",'Col':",COLUMN(DangHD_06182!E22),",'Row':",ROW(DangHD_06182!E22),",","'Format':'numberic'",",'Value':'",SUBSTITUTE(DangHD_06182!E22,"'","\'"),"','TargetCode':''}")</f>
        <v>{'SheetId':'20c58f8f-403b-4436-8602-600cf6be7697','UId':'57a5ba2b-f754-4e29-bbef-e7025169feda','Col':5,'Row':22,'Format':'numberic','Value':'','TargetCode':''}</v>
      </c>
    </row>
    <row r="59" spans="1:1" x14ac:dyDescent="0.2">
      <c r="A59" t="str">
        <f>CONCATENATE("{'SheetId':'20c58f8f-403b-4436-8602-600cf6be7697'",",","'UId':'634a1293-d50d-40ef-b873-a552bd9941c2'",",'Col':",COLUMN(DangHD_06182!D23),",'Row':",ROW(DangHD_06182!D23),",","'Format':'numberic'",",'Value':'",SUBSTITUTE(DangHD_06182!D23,"'","\'"),"','TargetCode':''}")</f>
        <v>{'SheetId':'20c58f8f-403b-4436-8602-600cf6be7697','UId':'634a1293-d50d-40ef-b873-a552bd9941c2','Col':4,'Row':23,'Format':'numberic','Value':'','TargetCode':''}</v>
      </c>
    </row>
    <row r="60" spans="1:1" x14ac:dyDescent="0.2">
      <c r="A60" t="str">
        <f>CONCATENATE("{'SheetId':'20c58f8f-403b-4436-8602-600cf6be7697'",",","'UId':'5e374c57-7ff1-42be-af34-35f2255deff9'",",'Col':",COLUMN(DangHD_06182!E23),",'Row':",ROW(DangHD_06182!E23),",","'Format':'numberic'",",'Value':'",SUBSTITUTE(DangHD_06182!E23,"'","\'"),"','TargetCode':''}")</f>
        <v>{'SheetId':'20c58f8f-403b-4436-8602-600cf6be7697','UId':'5e374c57-7ff1-42be-af34-35f2255deff9','Col':5,'Row':23,'Format':'numberic','Value':'','TargetCode':''}</v>
      </c>
    </row>
    <row r="61" spans="1:1" x14ac:dyDescent="0.2">
      <c r="A61" t="str">
        <f>CONCATENATE("{'SheetId':'20c58f8f-403b-4436-8602-600cf6be7697'",",","'UId':'0ad6651c-166e-4d60-a1c4-880ccb811c99'",",'Col':",COLUMN(DangHD_06182!D24),",'Row':",ROW(DangHD_06182!D24),",","'Format':'numberic'",",'Value':'",SUBSTITUTE(DangHD_06182!D24,"'","\'"),"','TargetCode':''}")</f>
        <v>{'SheetId':'20c58f8f-403b-4436-8602-600cf6be7697','UId':'0ad6651c-166e-4d60-a1c4-880ccb811c99','Col':4,'Row':24,'Format':'numberic','Value':'','TargetCode':''}</v>
      </c>
    </row>
    <row r="62" spans="1:1" x14ac:dyDescent="0.2">
      <c r="A62" t="str">
        <f>CONCATENATE("{'SheetId':'20c58f8f-403b-4436-8602-600cf6be7697'",",","'UId':'60eb024c-14e0-47a5-9664-929668cc964d'",",'Col':",COLUMN(DangHD_06182!E24),",'Row':",ROW(DangHD_06182!E24),",","'Format':'numberic'",",'Value':'",SUBSTITUTE(DangHD_06182!E24,"'","\'"),"','TargetCode':''}")</f>
        <v>{'SheetId':'20c58f8f-403b-4436-8602-600cf6be7697','UId':'60eb024c-14e0-47a5-9664-929668cc964d','Col':5,'Row':24,'Format':'numberic','Value':'','TargetCode':''}</v>
      </c>
    </row>
    <row r="63" spans="1:1" x14ac:dyDescent="0.2">
      <c r="A63" t="str">
        <f>CONCATENATE("{'SheetId':'20c58f8f-403b-4436-8602-600cf6be7697'",",","'UId':'135eecd7-9178-4cec-ac58-10eb36e54110'",",'Col':",COLUMN(DangHD_06182!D25),",'Row':",ROW(DangHD_06182!D25),",","'Format':'numberic'",",'Value':'",SUBSTITUTE(DangHD_06182!D25,"'","\'"),"','TargetCode':''}")</f>
        <v>{'SheetId':'20c58f8f-403b-4436-8602-600cf6be7697','UId':'135eecd7-9178-4cec-ac58-10eb36e54110','Col':4,'Row':25,'Format':'numberic','Value':'','TargetCode':''}</v>
      </c>
    </row>
    <row r="64" spans="1:1" x14ac:dyDescent="0.2">
      <c r="A64" t="str">
        <f>CONCATENATE("{'SheetId':'20c58f8f-403b-4436-8602-600cf6be7697'",",","'UId':'71bca5d6-6f8a-47cf-b58f-7c03852c175d'",",'Col':",COLUMN(DangHD_06182!E25),",'Row':",ROW(DangHD_06182!E25),",","'Format':'numberic'",",'Value':'",SUBSTITUTE(DangHD_06182!E25,"'","\'"),"','TargetCode':''}")</f>
        <v>{'SheetId':'20c58f8f-403b-4436-8602-600cf6be7697','UId':'71bca5d6-6f8a-47cf-b58f-7c03852c175d','Col':5,'Row':25,'Format':'numberic','Value':'','TargetCode':''}</v>
      </c>
    </row>
    <row r="65" spans="1:1" x14ac:dyDescent="0.2">
      <c r="A65" t="str">
        <f>CONCATENATE("{'SheetId':'20c58f8f-403b-4436-8602-600cf6be7697'",",","'UId':'99cca664-eb20-4aa1-a69f-7168baf5a791'",",'Col':",COLUMN(DangHD_06182!D26),",'Row':",ROW(DangHD_06182!D26),",","'Format':'numberic'",",'Value':'",SUBSTITUTE(DangHD_06182!D26,"'","\'"),"','TargetCode':''}")</f>
        <v>{'SheetId':'20c58f8f-403b-4436-8602-600cf6be7697','UId':'99cca664-eb20-4aa1-a69f-7168baf5a791','Col':4,'Row':26,'Format':'numberic','Value':'','TargetCode':''}</v>
      </c>
    </row>
    <row r="66" spans="1:1" x14ac:dyDescent="0.2">
      <c r="A66" t="str">
        <f>CONCATENATE("{'SheetId':'20c58f8f-403b-4436-8602-600cf6be7697'",",","'UId':'14d8a63a-831b-4def-8c93-74906e20a11b'",",'Col':",COLUMN(DangHD_06182!E26),",'Row':",ROW(DangHD_06182!E26),",","'Format':'numberic'",",'Value':'",SUBSTITUTE(DangHD_06182!E26,"'","\'"),"','TargetCode':''}")</f>
        <v>{'SheetId':'20c58f8f-403b-4436-8602-600cf6be7697','UId':'14d8a63a-831b-4def-8c93-74906e20a11b','Col':5,'Row':26,'Format':'numberic','Value':'','TargetCode':''}</v>
      </c>
    </row>
    <row r="67" spans="1:1" x14ac:dyDescent="0.2">
      <c r="A67" t="str">
        <f>CONCATENATE("{'SheetId':'20c58f8f-403b-4436-8602-600cf6be7697'",",","'UId':'0a3f4ee6-f660-40a7-8234-27b9184fdfac'",",'Col':",COLUMN(DangHD_06182!D27),",'Row':",ROW(DangHD_06182!D27),",","'Format':'numberic'",",'Value':'",SUBSTITUTE(DangHD_06182!D27,"'","\'"),"','TargetCode':''}")</f>
        <v>{'SheetId':'20c58f8f-403b-4436-8602-600cf6be7697','UId':'0a3f4ee6-f660-40a7-8234-27b9184fdfac','Col':4,'Row':27,'Format':'numberic','Value':'','TargetCode':''}</v>
      </c>
    </row>
    <row r="68" spans="1:1" x14ac:dyDescent="0.2">
      <c r="A68" t="str">
        <f>CONCATENATE("{'SheetId':'20c58f8f-403b-4436-8602-600cf6be7697'",",","'UId':'de81535e-a616-468a-a3e4-9009c87c567f'",",'Col':",COLUMN(DangHD_06182!E27),",'Row':",ROW(DangHD_06182!E27),",","'Format':'numberic'",",'Value':'",SUBSTITUTE(DangHD_06182!E27,"'","\'"),"','TargetCode':''}")</f>
        <v>{'SheetId':'20c58f8f-403b-4436-8602-600cf6be7697','UId':'de81535e-a616-468a-a3e4-9009c87c567f','Col':5,'Row':27,'Format':'numberic','Value':'','TargetCode':''}</v>
      </c>
    </row>
    <row r="69" spans="1:1" x14ac:dyDescent="0.2">
      <c r="A69" t="str">
        <f>CONCATENATE("{'SheetId':'20c58f8f-403b-4436-8602-600cf6be7697'",",","'UId':'f492188c-c37d-4095-9ad9-3f619d31caa2'",",'Col':",COLUMN(DangHD_06182!D28),",'Row':",ROW(DangHD_06182!D28),",","'Format':'numberic'",",'Value':'",SUBSTITUTE(DangHD_06182!D28,"'","\'"),"','TargetCode':''}")</f>
        <v>{'SheetId':'20c58f8f-403b-4436-8602-600cf6be7697','UId':'f492188c-c37d-4095-9ad9-3f619d31caa2','Col':4,'Row':28,'Format':'numberic','Value':'','TargetCode':''}</v>
      </c>
    </row>
    <row r="70" spans="1:1" x14ac:dyDescent="0.2">
      <c r="A70" t="str">
        <f>CONCATENATE("{'SheetId':'20c58f8f-403b-4436-8602-600cf6be7697'",",","'UId':'23cd3398-52e2-4894-9e1c-d77abb225a78'",",'Col':",COLUMN(DangHD_06182!E28),",'Row':",ROW(DangHD_06182!E28),",","'Format':'numberic'",",'Value':'",SUBSTITUTE(DangHD_06182!E28,"'","\'"),"','TargetCode':''}")</f>
        <v>{'SheetId':'20c58f8f-403b-4436-8602-600cf6be7697','UId':'23cd3398-52e2-4894-9e1c-d77abb225a78','Col':5,'Row':28,'Format':'numberic','Value':'','TargetCode':''}</v>
      </c>
    </row>
    <row r="71" spans="1:1" x14ac:dyDescent="0.2">
      <c r="A71" t="str">
        <f>CONCATENATE("{'SheetId':'20c58f8f-403b-4436-8602-600cf6be7697'",",","'UId':'66964bc6-18cd-4248-bbe3-85246e6310c0'",",'Col':",COLUMN(DangHD_06182!D29),",'Row':",ROW(DangHD_06182!D29),",","'Format':'numberic'",",'Value':'",SUBSTITUTE(DangHD_06182!D29,"'","\'"),"','TargetCode':''}")</f>
        <v>{'SheetId':'20c58f8f-403b-4436-8602-600cf6be7697','UId':'66964bc6-18cd-4248-bbe3-85246e6310c0','Col':4,'Row':29,'Format':'numberic','Value':'','TargetCode':''}</v>
      </c>
    </row>
    <row r="72" spans="1:1" x14ac:dyDescent="0.2">
      <c r="A72" t="str">
        <f>CONCATENATE("{'SheetId':'20c58f8f-403b-4436-8602-600cf6be7697'",",","'UId':'a61385da-8047-40f6-8813-b7884855b55c'",",'Col':",COLUMN(DangHD_06182!E29),",'Row':",ROW(DangHD_06182!E29),",","'Format':'numberic'",",'Value':'",SUBSTITUTE(DangHD_06182!E29,"'","\'"),"','TargetCode':''}")</f>
        <v>{'SheetId':'20c58f8f-403b-4436-8602-600cf6be7697','UId':'a61385da-8047-40f6-8813-b7884855b55c','Col':5,'Row':29,'Format':'numberic','Value':'','TargetCode':''}</v>
      </c>
    </row>
    <row r="73" spans="1:1" x14ac:dyDescent="0.2">
      <c r="A73" t="str">
        <f>CONCATENATE("{'SheetId':'20c58f8f-403b-4436-8602-600cf6be7697'",",","'UId':'d17ad433-6a87-409a-be6e-b05701bd3b98'",",'Col':",COLUMN(DangHD_06182!D30),",'Row':",ROW(DangHD_06182!D30),",","'Format':'numberic'",",'Value':'",SUBSTITUTE(DangHD_06182!D30,"'","\'"),"','TargetCode':''}")</f>
        <v>{'SheetId':'20c58f8f-403b-4436-8602-600cf6be7697','UId':'d17ad433-6a87-409a-be6e-b05701bd3b98','Col':4,'Row':30,'Format':'numberic','Value':'','TargetCode':''}</v>
      </c>
    </row>
    <row r="74" spans="1:1" x14ac:dyDescent="0.2">
      <c r="A74" t="str">
        <f>CONCATENATE("{'SheetId':'20c58f8f-403b-4436-8602-600cf6be7697'",",","'UId':'0424aca4-2c4b-4bf2-a36c-b2fa0f2c4585'",",'Col':",COLUMN(DangHD_06182!E30),",'Row':",ROW(DangHD_06182!E30),",","'Format':'numberic'",",'Value':'",SUBSTITUTE(DangHD_06182!E30,"'","\'"),"','TargetCode':''}")</f>
        <v>{'SheetId':'20c58f8f-403b-4436-8602-600cf6be7697','UId':'0424aca4-2c4b-4bf2-a36c-b2fa0f2c4585','Col':5,'Row':30,'Format':'numberic','Value':'','TargetCode':''}</v>
      </c>
    </row>
    <row r="75" spans="1:1" x14ac:dyDescent="0.2">
      <c r="A75" t="str">
        <f>CONCATENATE("{'SheetId':'20c58f8f-403b-4436-8602-600cf6be7697'",",","'UId':'83bfee2d-c887-4f62-8a1d-c8ae7f250120'",",'Col':",COLUMN(DangHD_06182!D31),",'Row':",ROW(DangHD_06182!D31),",","'Format':'numberic'",",'Value':'",SUBSTITUTE(DangHD_06182!D31,"'","\'"),"','TargetCode':''}")</f>
        <v>{'SheetId':'20c58f8f-403b-4436-8602-600cf6be7697','UId':'83bfee2d-c887-4f62-8a1d-c8ae7f250120','Col':4,'Row':31,'Format':'numberic','Value':'','TargetCode':''}</v>
      </c>
    </row>
    <row r="76" spans="1:1" x14ac:dyDescent="0.2">
      <c r="A76" t="str">
        <f>CONCATENATE("{'SheetId':'20c58f8f-403b-4436-8602-600cf6be7697'",",","'UId':'112c8d08-6893-4d61-9cab-0bb137014392'",",'Col':",COLUMN(DangHD_06182!E31),",'Row':",ROW(DangHD_06182!E31),",","'Format':'numberic'",",'Value':'",SUBSTITUTE(DangHD_06182!E31,"'","\'"),"','TargetCode':''}")</f>
        <v>{'SheetId':'20c58f8f-403b-4436-8602-600cf6be7697','UId':'112c8d08-6893-4d61-9cab-0bb137014392','Col':5,'Row':31,'Format':'numberic','Value':'','TargetCode':''}</v>
      </c>
    </row>
    <row r="77" spans="1:1" x14ac:dyDescent="0.2">
      <c r="A77" t="str">
        <f>CONCATENATE("{'SheetId':'20c58f8f-403b-4436-8602-600cf6be7697'",",","'UId':'dd3469fe-4634-4d7b-a828-a4803b8c449e'",",'Col':",COLUMN(DangHD_06182!D32),",'Row':",ROW(DangHD_06182!D32),",","'Format':'numberic'",",'Value':'",SUBSTITUTE(DangHD_06182!D32,"'","\'"),"','TargetCode':''}")</f>
        <v>{'SheetId':'20c58f8f-403b-4436-8602-600cf6be7697','UId':'dd3469fe-4634-4d7b-a828-a4803b8c449e','Col':4,'Row':32,'Format':'numberic','Value':'','TargetCode':''}</v>
      </c>
    </row>
    <row r="78" spans="1:1" x14ac:dyDescent="0.2">
      <c r="A78" t="str">
        <f>CONCATENATE("{'SheetId':'20c58f8f-403b-4436-8602-600cf6be7697'",",","'UId':'7512f859-a28d-4a2f-aa99-460a697c20e3'",",'Col':",COLUMN(DangHD_06182!E32),",'Row':",ROW(DangHD_06182!E32),",","'Format':'numberic'",",'Value':'",SUBSTITUTE(DangHD_06182!E32,"'","\'"),"','TargetCode':''}")</f>
        <v>{'SheetId':'20c58f8f-403b-4436-8602-600cf6be7697','UId':'7512f859-a28d-4a2f-aa99-460a697c20e3','Col':5,'Row':32,'Format':'numberic','Value':'','TargetCode':''}</v>
      </c>
    </row>
    <row r="79" spans="1:1" x14ac:dyDescent="0.2">
      <c r="A79" t="str">
        <f>CONCATENATE("{'SheetId':'58e6b8df-1b49-424c-a1b3-699e1fdebda1'",",","'UId':'fe07e885-cdf6-42fb-8fbc-375278094eb2'",",'Col':",COLUMN(PhanHoiNHGS_06282!A3),",'Row':",ROW(PhanHoiNHGS_06282!A3),",","'ColDynamic':",COLUMN(PhanHoiNHGS_06282!A2),",","'RowDynamic':",ROW(PhanHoiNHGS_06282!A2),",","'Format':'numberic'",",'Value':'",SUBSTITUTE(PhanHoiNHGS_06282!A3,"'","\'"),"','TargetCode':''}")</f>
        <v>{'SheetId':'58e6b8df-1b49-424c-a1b3-699e1fdebda1','UId':'fe07e885-cdf6-42fb-8fbc-375278094eb2','Col':1,'Row':3,'ColDynamic':1,'RowDynamic':2,'Format':'numberic','Value':'','TargetCode':''}</v>
      </c>
    </row>
    <row r="80" spans="1:1" x14ac:dyDescent="0.2">
      <c r="A80" t="str">
        <f>CONCATENATE("{'SheetId':'58e6b8df-1b49-424c-a1b3-699e1fdebda1'",",","'UId':'aa10112a-ea1c-470c-8c00-dceab9cc6a52'",",'Col':",COLUMN(PhanHoiNHGS_06282!B3),",'Row':",ROW(PhanHoiNHGS_06282!B3),",","'ColDynamic':",COLUMN(PhanHoiNHGS_06282!B2),",","'RowDynamic':",ROW(PhanHoiNHGS_06282!B2),",","'Format':'string'",",'Value':'",SUBSTITUTE(PhanHoiNHGS_06282!B3,"'","\'"),"','TargetCode':''}")</f>
        <v>{'SheetId':'58e6b8df-1b49-424c-a1b3-699e1fdebda1','UId':'aa10112a-ea1c-470c-8c00-dceab9cc6a52','Col':2,'Row':3,'ColDynamic':2,'RowDynamic':2,'Format':'string','Value':'','TargetCode':''}</v>
      </c>
    </row>
    <row r="81" spans="1:1" x14ac:dyDescent="0.2">
      <c r="A81" t="str">
        <f>CONCATENATE("{'SheetId':'58e6b8df-1b49-424c-a1b3-699e1fdebda1'",",","'UId':'54ed3bd2-e6bd-41a8-a787-f886f87ff86b'",",'Col':",COLUMN(PhanHoiNHGS_06282!C3),",'Row':",ROW(PhanHoiNHGS_06282!C3),",","'ColDynamic':",COLUMN(PhanHoiNHGS_06282!C2),",","'RowDynamic':",ROW(PhanHoiNHGS_06282!C2),",","'Format':'string'",",'Value':'",SUBSTITUTE(PhanHoiNHGS_06282!C3,"'","\'"),"','TargetCode':''}")</f>
        <v>{'SheetId':'58e6b8df-1b49-424c-a1b3-699e1fdebda1','UId':'54ed3bd2-e6bd-41a8-a787-f886f87ff86b','Col':3,'Row':3,'ColDynamic':3,'RowDynamic':2,'Format':'string','Value':'','TargetCode':''}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lRo50QiBSsEDTPt0CDMLf1Ow2QtTR2UpfOdpWnOA2og=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vHrBEbYQNyM0y+E+eN6lQz9X6SFlwIxvMGR57m5o0eg=</DigestValue>
    </Reference>
  </SignedInfo>
  <SignatureValue>KJXJ1v1oVaFnLQOh8084mZ4XVW0q5CsWsRQswXIw/foh8CqyVry2Wpw8z2JUzxd8dnvoI2aClnHk
Fp621p7YD7wlyFYEzMxBJyl0uzT15bnmYbvfODzKCjOELLSoUKnR2m3lRxYDdBfcPF9Z7osye2nF
HXuxLm0y2zX4DeMs3IPMul3Wr9aOmLGQfTmI0CbwTwbI8kHa0txw/bgEKxggG9JcPTmlggv/R1rT
LLPpjXApmAfRooRFwF6qOjw7pIorcUP8GCr0qdGiLQ4CS+CXryLoA+uU2RTys7vkm/x9Hk4eoySg
a5uAfOUhEsHbUGFL7Uyf1fwZClXlEy8042l7pQ==</SignatureValue>
  <KeyInfo>
    <X509Data>
      <X509Certificate>MIIFqjCCBJKgAwIBAgIQVAEBAVwDQVQu1AMhe22XljANBgkqhkiG9w0BAQsFADBcMQswCQYDVQQGEwJWTjEzMDEGA1UECgwqVklFVE5BTSBQT1NUUyBBTkQgVEVMRUNPTU1VTklDQVRJT05TIEdST1VQMRgwFgYDVQQDDA9WTlBULUNBIFNIQS0yNTYwHhcNMjQwNTIyMDcwMjAwWhcNMjUwNzI3MDgwMjAwWjCB3DELMAkGA1UEBhMCVk4xFzAVBgNVBAgMDkjhu5IgQ0jDjSBNSU5IMREwDwYDVQQHDAhRdeG6rW4gMTF9MHsGA1UEAwx0TkfDgk4gSMOATkcgVEjGr8agTkcgTeG6oEkgQ+G7lCBQSOG6pk4gxJDhuqZVIFTGryBWw4AgUEjDgVQgVFJJ4buCTiBWSeG7hlQgTkFNIOKAkyBDSEkgTkjDgU5IIE5BTSBL4buyIEtI4bueSSBOR0jEqEExIjAgBgoJkiaJk/IsZAEBDBJNU1Q6MDEwMDE1MDYxOS0wNzkwggEiMA0GCSqGSIb3DQEBAQUAA4IBDwAwggEKAoIBAQDmDG9CILGm11JtZ684eTZ+VZU0Z+dEqeYW+BR9wsu4lv/0L7mg24AEOBq4z/jDpX5rKzGMMMRbSPvS84ZXfg3XplM6xJ1snKju32fF4qJLpp836fk9D03W5JTnVVBQUZmFpdF2ZwblnjlZM2idpCVueGcQvyj/E5+Pj8VH4lOLCj3yFcA1orf+CAvtG4cUoCStfjhQQSDyN9CJDP5mizpU/4O3cv4uvUt//j8JKXcWvPLU3tQdOFIMDE7ywo7seRGonvNJ5uUHXfQp7DW9CwVb1MNcLKM+O3q121vAiVW7vTdGODltbxcIXpZUfGLMorSC5l4xY2H2bL0IF4XZTO1fAgMBAAGjggHlMIIB4TB+BggrBgEFBQcBAQRyMHAwOQYIKwYBBQUHMAKGLWh0dHA6Ly9wdWIudm5wdC1jYS52bi9jZXJ0cy92bnB0Y2Etc2hhMjU2LmNlcjAzBggrBgEFBQcwAYYnaHR0cDovL29jc3Atc2hhMjU2LnZucHQtY2Eudm4vcmVzcG9uZGVyMB0GA1UdDgQWBBRFwj67p3JGTzVsfjAtdA/dH08YhjAMBgNVHRMBAf8EAjAAMB8GA1UdIwQYMBaAFLZNa2vWpp007TI57EJUrL4yY9hxMGgGA1UdIARhMF8wXQYOKwYBBAGB7QMBAQMBAQIwSzAiBggrBgEFBQcCAjAWHhQATwBJAEQALQBQAHIALQAyAC4AMDAlBggrBgEFBQcCARYZaHR0cDovL3B1Yi52bnB0LWNhLnZuL3JwYTA/BgNVHR8EODA2MDSgMqAwhi5odHRwOi8vY3JsLXNoYTI1Ni52bnB0LWNhLnZuL3ZucHRjYS1zaGEyNTYuY3JsMA4GA1UdDwEB/wQEAwIE8DA0BgNVHSUELTArBggrBgEFBQcDAgYIKwYBBQUHAwQGCisGAQQBgjcKAwwGCSqGSIb3LwEBBTAgBgNVHREEGTAXgRVua2tuLmxrZ3NAYmlkdi5jb20udm4wDQYJKoZIhvcNAQELBQADggEBAHDlZoBkmTvjCJ8g9vD2f3gXRVTUY1DdierIppZQmoD3JbkfptD9HFMkZV5ax1gKr40Rn7yRZNYPiD+e14dPmLfQK74fEkur1IfKb0N9cr4aUFuJTEGYXU4JRnYcmaLu0THJ6vaZLjLoSD5jGxilQma50DtH86SLrN2Rh674GQNNuy8j1R3HUORCiljL6lBZuCI1QW9n48OEMOqKts6XOQoQRfVOuaPoNB3wHR+9mZG8t40opEnsNuiC1VzM6+zz/m1NJzSkN+ykIJSGPTNFMkW0UT8FFW2pOtOOT087+IWezXKtdNxspuK09fCWij6f+QzaZ50KBCCVzAFUk3vi5t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rLvX2HCryOz4um/aIWxrXhKsRlTjgXfwKgrpBrakGO8=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+akA9EjPbidqrceYan6JXRjEVeb6awwL1sKYWsgmxN8=</DigestValue>
      </Reference>
      <Reference URI="/xl/sharedStrings.xml?ContentType=application/vnd.openxmlformats-officedocument.spreadsheetml.sharedStrings+xml">
        <DigestMethod Algorithm="http://www.w3.org/2001/04/xmlenc#sha256"/>
        <DigestValue>npegfY468c4kkKEqRJdaOOA/+V1mqzgoFRQAKHswdFs=</DigestValue>
      </Reference>
      <Reference URI="/xl/styles.xml?ContentType=application/vnd.openxmlformats-officedocument.spreadsheetml.styles+xml">
        <DigestMethod Algorithm="http://www.w3.org/2001/04/xmlenc#sha256"/>
        <DigestValue>tBzF+X7HkhmYU5l+rt0Ux9A2Q/TCFEicKbZao6wgHA0=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6mhR+jYaopLwTsC5kC/V9UxVUdyNNg8yaXQtgA90zkQ=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zhmc97ieDmtUjaQTHWoJSU8R97zyMMaLJv6CcrtC9YU=</DigestValue>
      </Reference>
      <Reference URI="/xl/worksheets/sheet2.xml?ContentType=application/vnd.openxmlformats-officedocument.spreadsheetml.worksheet+xml">
        <DigestMethod Algorithm="http://www.w3.org/2001/04/xmlenc#sha256"/>
        <DigestValue>kSV1yUGLjMScJotCgB/JSbf+RYJrsosWKTCcM7rcphE=</DigestValue>
      </Reference>
      <Reference URI="/xl/worksheets/sheet3.xml?ContentType=application/vnd.openxmlformats-officedocument.spreadsheetml.worksheet+xml">
        <DigestMethod Algorithm="http://www.w3.org/2001/04/xmlenc#sha256"/>
        <DigestValue>8Esdx/aXj5tBoLEmN+wwC3i1mzUWR4fWVbfNohuUW/s=</DigestValue>
      </Reference>
      <Reference URI="/xl/worksheets/sheet4.xml?ContentType=application/vnd.openxmlformats-officedocument.spreadsheetml.worksheet+xml">
        <DigestMethod Algorithm="http://www.w3.org/2001/04/xmlenc#sha256"/>
        <DigestValue>vE5mkbW+NDbez4/Q9KkSHuNocS+HmxzvwUFT0tNx6WU=</DigestValue>
      </Reference>
      <Reference URI="/xl/worksheets/sheet5.xml?ContentType=application/vnd.openxmlformats-officedocument.spreadsheetml.worksheet+xml">
        <DigestMethod Algorithm="http://www.w3.org/2001/04/xmlenc#sha256"/>
        <DigestValue>4B03gmgbxjUW2mklSpetj3qUZFSMoCEM2VEogFwOXjI=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2024-11-21T09:04:10Z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2024-11-21T09:04:10Z</xd:SigningTime>
          <xd:SigningCertificate>
            <xd:Cert>
              <xd:CertDigest>
                <DigestMethod Algorithm="http://www.w3.org/2001/04/xmlenc#sha256"/>
                <DigestValue>E6cC0oR6amq3lw+EukpNCLtI17MYU850Rk5h0ZtZfQg=</DigestValue>
              </xd:CertDigest>
              <xd:IssuerSerial>
                <X509IssuerName>CN=VNPT-CA SHA-256, O=VIETNAM POSTS AND TELECOMMUNICATIONS GROUP, C=VN</X509IssuerName>
                <X509SerialNumber>111660364332905790505227889492565530518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6A868401FF1499F0943CD94224969" ma:contentTypeVersion="13" ma:contentTypeDescription="Create a new document." ma:contentTypeScope="" ma:versionID="f2e0fc4cef04b426d92a312df90624b9">
  <xsd:schema xmlns:xsd="http://www.w3.org/2001/XMLSchema" xmlns:xs="http://www.w3.org/2001/XMLSchema" xmlns:p="http://schemas.microsoft.com/office/2006/metadata/properties" xmlns:ns2="886dbac4-352f-499f-9a13-fd33a813a50f" xmlns:ns3="1929ab22-5c80-4f5c-8670-662749c73523" targetNamespace="http://schemas.microsoft.com/office/2006/metadata/properties" ma:root="true" ma:fieldsID="b9b4e5623cb25153f1e04273ef21da80" ns2:_="" ns3:_="">
    <xsd:import namespace="886dbac4-352f-499f-9a13-fd33a813a50f"/>
    <xsd:import namespace="1929ab22-5c80-4f5c-8670-662749c73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dbac4-352f-499f-9a13-fd33a813a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5eb7f8f-ddaa-461d-a7a8-57b9677e73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9ab22-5c80-4f5c-8670-662749c735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060730e-4910-4855-b210-987634685ecb}" ma:internalName="TaxCatchAll" ma:showField="CatchAllData" ma:web="1929ab22-5c80-4f5c-8670-662749c735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9ab22-5c80-4f5c-8670-662749c73523" xsi:nil="true"/>
    <lcf76f155ced4ddcb4097134ff3c332f xmlns="886dbac4-352f-499f-9a13-fd33a813a5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929692-BC18-4E0D-9A55-878183B5581C}"/>
</file>

<file path=customXml/itemProps2.xml><?xml version="1.0" encoding="utf-8"?>
<ds:datastoreItem xmlns:ds="http://schemas.openxmlformats.org/officeDocument/2006/customXml" ds:itemID="{8052F8B3-8019-47AA-94D6-633F26FB6A3D}"/>
</file>

<file path=customXml/itemProps3.xml><?xml version="1.0" encoding="utf-8"?>
<ds:datastoreItem xmlns:ds="http://schemas.openxmlformats.org/officeDocument/2006/customXml" ds:itemID="{3832C225-7ED8-4AF6-B961-A1FD58D0D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QuyDinhGia_HangNgay</vt:lpstr>
      <vt:lpstr>DangHD_06182</vt:lpstr>
      <vt:lpstr>PhanHoiNHGS_06282</vt:lpstr>
      <vt:lpstr>SheetHidden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KHANH HA</dc:creator>
  <cp:lastModifiedBy>TONG KHANH HA</cp:lastModifiedBy>
  <dcterms:created xsi:type="dcterms:W3CDTF">2024-11-21T08:26:42Z</dcterms:created>
  <dcterms:modified xsi:type="dcterms:W3CDTF">2024-11-21T08:26:55Z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0x010100F8B6A868401FF1499F0943CD94224969</vt:lpwstr>
  </property>
</Properties>
</file>